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55" yWindow="-75" windowWidth="14340" windowHeight="12150" activeTab="1"/>
  </bookViews>
  <sheets>
    <sheet name="Foglio1Giò)" sheetId="5" r:id="rId1"/>
    <sheet name="Foglio1" sheetId="4" r:id="rId2"/>
    <sheet name="allegati" sheetId="2" r:id="rId3"/>
    <sheet name="Foglio3" sheetId="3" r:id="rId4"/>
  </sheets>
  <externalReferences>
    <externalReference r:id="rId5"/>
  </externalReferences>
  <definedNames>
    <definedName name="_xlnm.Print_Area" localSheetId="2">allegati!$B$25:$O$64</definedName>
  </definedNames>
  <calcPr calcId="125725"/>
</workbook>
</file>

<file path=xl/calcChain.xml><?xml version="1.0" encoding="utf-8"?>
<calcChain xmlns="http://schemas.openxmlformats.org/spreadsheetml/2006/main">
  <c r="Q97" i="4"/>
  <c r="F43" i="2" l="1"/>
  <c r="J84" i="4"/>
  <c r="E81"/>
  <c r="F97"/>
  <c r="G97"/>
  <c r="H97"/>
  <c r="I97"/>
  <c r="J97"/>
  <c r="K97"/>
  <c r="L97"/>
  <c r="M97"/>
  <c r="N97"/>
  <c r="O97"/>
  <c r="P97"/>
  <c r="E97"/>
  <c r="A95" i="5"/>
  <c r="A94"/>
  <c r="Q93"/>
  <c r="A93"/>
  <c r="Q92"/>
  <c r="A92"/>
  <c r="Q91"/>
  <c r="A91"/>
  <c r="Q90"/>
  <c r="A90"/>
  <c r="Q89"/>
  <c r="A89"/>
  <c r="M88"/>
  <c r="J88"/>
  <c r="H88"/>
  <c r="A88"/>
  <c r="Q87"/>
  <c r="A87"/>
  <c r="A86"/>
  <c r="Q85"/>
  <c r="A85"/>
  <c r="M84"/>
  <c r="J84"/>
  <c r="Q84" s="1"/>
  <c r="A84"/>
  <c r="P83"/>
  <c r="P94" s="1"/>
  <c r="O83"/>
  <c r="O94" s="1"/>
  <c r="N83"/>
  <c r="N94" s="1"/>
  <c r="M83"/>
  <c r="M94" s="1"/>
  <c r="L83"/>
  <c r="L94" s="1"/>
  <c r="K83"/>
  <c r="K94" s="1"/>
  <c r="J83"/>
  <c r="J94" s="1"/>
  <c r="I83"/>
  <c r="I94" s="1"/>
  <c r="H83"/>
  <c r="H94" s="1"/>
  <c r="G83"/>
  <c r="G94" s="1"/>
  <c r="F83"/>
  <c r="F94" s="1"/>
  <c r="E83"/>
  <c r="Q83" s="1"/>
  <c r="A83"/>
  <c r="A82"/>
  <c r="A81"/>
  <c r="Q80"/>
  <c r="A80"/>
  <c r="Q79"/>
  <c r="A79"/>
  <c r="Q78"/>
  <c r="A78"/>
  <c r="J77"/>
  <c r="H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A56"/>
  <c r="Q55"/>
  <c r="A55"/>
  <c r="Q54"/>
  <c r="A54"/>
  <c r="A53"/>
  <c r="Q52"/>
  <c r="A52"/>
  <c r="Q51"/>
  <c r="J51"/>
  <c r="A51"/>
  <c r="Q50"/>
  <c r="A50"/>
  <c r="M49"/>
  <c r="J49"/>
  <c r="H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Q38" s="1"/>
  <c r="A38"/>
  <c r="Q37"/>
  <c r="A37"/>
  <c r="Q36"/>
  <c r="A36"/>
  <c r="Q35"/>
  <c r="A35"/>
  <c r="Q34"/>
  <c r="A34"/>
  <c r="P33"/>
  <c r="P81" s="1"/>
  <c r="O33"/>
  <c r="O81" s="1"/>
  <c r="N33"/>
  <c r="N81" s="1"/>
  <c r="M33"/>
  <c r="M81" s="1"/>
  <c r="L33"/>
  <c r="L81" s="1"/>
  <c r="K33"/>
  <c r="K81" s="1"/>
  <c r="J33"/>
  <c r="J81" s="1"/>
  <c r="I33"/>
  <c r="I81" s="1"/>
  <c r="H33"/>
  <c r="H81" s="1"/>
  <c r="G33"/>
  <c r="G81" s="1"/>
  <c r="F33"/>
  <c r="F81" s="1"/>
  <c r="E33"/>
  <c r="E81" s="1"/>
  <c r="Q81" s="1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A25"/>
  <c r="Q24"/>
  <c r="A24"/>
  <c r="Q23"/>
  <c r="A23"/>
  <c r="Q22"/>
  <c r="A22"/>
  <c r="P21"/>
  <c r="O21"/>
  <c r="O29" s="1"/>
  <c r="N21"/>
  <c r="M21"/>
  <c r="M29" s="1"/>
  <c r="L21"/>
  <c r="K21"/>
  <c r="K29" s="1"/>
  <c r="J21"/>
  <c r="I21"/>
  <c r="I29" s="1"/>
  <c r="H21"/>
  <c r="G21"/>
  <c r="G29" s="1"/>
  <c r="F21"/>
  <c r="E21"/>
  <c r="E29" s="1"/>
  <c r="A21"/>
  <c r="Q20"/>
  <c r="A20"/>
  <c r="Q19"/>
  <c r="A19"/>
  <c r="Q18"/>
  <c r="A18"/>
  <c r="Q17"/>
  <c r="A17"/>
  <c r="I95" l="1"/>
  <c r="M95"/>
  <c r="E94"/>
  <c r="Q94" s="1"/>
  <c r="F29"/>
  <c r="H29"/>
  <c r="H95" s="1"/>
  <c r="J29"/>
  <c r="L29"/>
  <c r="L95" s="1"/>
  <c r="N29"/>
  <c r="P29"/>
  <c r="P95" s="1"/>
  <c r="Q25"/>
  <c r="Q49"/>
  <c r="Q56"/>
  <c r="Q65"/>
  <c r="Q77"/>
  <c r="E95"/>
  <c r="G95"/>
  <c r="K95"/>
  <c r="O95"/>
  <c r="F95"/>
  <c r="J95"/>
  <c r="N95"/>
  <c r="Q33"/>
  <c r="Q21"/>
  <c r="Q29" s="1"/>
  <c r="Q88"/>
  <c r="M88" i="4"/>
  <c r="H88"/>
  <c r="M84"/>
  <c r="M49"/>
  <c r="J88"/>
  <c r="J77"/>
  <c r="J51"/>
  <c r="J49"/>
  <c r="H77"/>
  <c r="H49"/>
  <c r="Q95" i="5" l="1"/>
  <c r="Q70" i="4"/>
  <c r="F94"/>
  <c r="G94"/>
  <c r="H94"/>
  <c r="I94"/>
  <c r="J94"/>
  <c r="K94"/>
  <c r="L94"/>
  <c r="M94"/>
  <c r="N94"/>
  <c r="O94"/>
  <c r="P94"/>
  <c r="E94"/>
  <c r="Q89"/>
  <c r="Q90"/>
  <c r="Q91"/>
  <c r="Q92"/>
  <c r="Q93"/>
  <c r="Q87"/>
  <c r="Q84"/>
  <c r="Q51"/>
  <c r="Q50"/>
  <c r="Q49"/>
  <c r="Q23"/>
  <c r="Q22"/>
  <c r="Q17"/>
  <c r="A95"/>
  <c r="A94"/>
  <c r="A93"/>
  <c r="A92"/>
  <c r="A91"/>
  <c r="A90"/>
  <c r="A89"/>
  <c r="A88"/>
  <c r="A87"/>
  <c r="A86"/>
  <c r="A85"/>
  <c r="A84"/>
  <c r="P83"/>
  <c r="O83"/>
  <c r="N83"/>
  <c r="M83"/>
  <c r="L83"/>
  <c r="K83"/>
  <c r="J83"/>
  <c r="I83"/>
  <c r="H83"/>
  <c r="G83"/>
  <c r="F83"/>
  <c r="E83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A56"/>
  <c r="Q55"/>
  <c r="A55"/>
  <c r="Q54"/>
  <c r="A54"/>
  <c r="A53"/>
  <c r="Q52"/>
  <c r="A52"/>
  <c r="A51"/>
  <c r="A50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A38"/>
  <c r="Q37"/>
  <c r="A37"/>
  <c r="Q36"/>
  <c r="A36"/>
  <c r="Q35"/>
  <c r="A35"/>
  <c r="Q34"/>
  <c r="A34"/>
  <c r="P33"/>
  <c r="O33"/>
  <c r="N33"/>
  <c r="M33"/>
  <c r="L33"/>
  <c r="K33"/>
  <c r="J33"/>
  <c r="I33"/>
  <c r="H33"/>
  <c r="G33"/>
  <c r="F33"/>
  <c r="E33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A25"/>
  <c r="Q24"/>
  <c r="A24"/>
  <c r="A23"/>
  <c r="A22"/>
  <c r="P21"/>
  <c r="O21"/>
  <c r="N21"/>
  <c r="M21"/>
  <c r="L21"/>
  <c r="K21"/>
  <c r="J21"/>
  <c r="I21"/>
  <c r="H21"/>
  <c r="G21"/>
  <c r="F21"/>
  <c r="E21"/>
  <c r="A21"/>
  <c r="A20"/>
  <c r="A19"/>
  <c r="A18"/>
  <c r="A17"/>
  <c r="Q25" l="1"/>
  <c r="G81"/>
  <c r="I81"/>
  <c r="K81"/>
  <c r="M81"/>
  <c r="O81"/>
  <c r="F81"/>
  <c r="H81"/>
  <c r="J81"/>
  <c r="L81"/>
  <c r="N81"/>
  <c r="P81"/>
  <c r="Q56"/>
  <c r="Q65"/>
  <c r="Q20"/>
  <c r="Q19"/>
  <c r="Q18"/>
  <c r="Q38"/>
  <c r="Q83"/>
  <c r="Q88"/>
  <c r="Q94"/>
  <c r="Q85"/>
  <c r="F29"/>
  <c r="F95" s="1"/>
  <c r="H29"/>
  <c r="H95" s="1"/>
  <c r="J29"/>
  <c r="J95" s="1"/>
  <c r="L29"/>
  <c r="L95" s="1"/>
  <c r="N29"/>
  <c r="P29"/>
  <c r="P95" s="1"/>
  <c r="E29"/>
  <c r="E95" s="1"/>
  <c r="G29"/>
  <c r="G95" s="1"/>
  <c r="I29"/>
  <c r="K29"/>
  <c r="K95" s="1"/>
  <c r="M29"/>
  <c r="M95" s="1"/>
  <c r="O29"/>
  <c r="O95" s="1"/>
  <c r="I95"/>
  <c r="Q21"/>
  <c r="Q33"/>
  <c r="N95" l="1"/>
  <c r="Q95" s="1"/>
  <c r="Q29"/>
  <c r="Q81"/>
  <c r="M21" i="3" l="1"/>
  <c r="L21"/>
  <c r="K21"/>
  <c r="J21"/>
  <c r="I21"/>
  <c r="H21"/>
  <c r="G21"/>
  <c r="F21"/>
  <c r="E21"/>
  <c r="D21"/>
  <c r="C21"/>
  <c r="B21"/>
  <c r="C17"/>
  <c r="D17"/>
  <c r="E17"/>
  <c r="F17"/>
  <c r="G17"/>
  <c r="H17"/>
  <c r="I17"/>
  <c r="J17"/>
  <c r="K17"/>
  <c r="L17"/>
  <c r="M17"/>
  <c r="N17"/>
  <c r="B17"/>
  <c r="C18"/>
  <c r="D18"/>
  <c r="E18"/>
  <c r="F18"/>
  <c r="G18"/>
  <c r="H18"/>
  <c r="I18"/>
  <c r="J18"/>
  <c r="K18"/>
  <c r="L18"/>
  <c r="M18"/>
  <c r="N18"/>
  <c r="B18"/>
  <c r="C15"/>
  <c r="D15"/>
  <c r="E15"/>
  <c r="F15"/>
  <c r="G15"/>
  <c r="H15"/>
  <c r="I15"/>
  <c r="J15"/>
  <c r="K15"/>
  <c r="L15"/>
  <c r="M15"/>
  <c r="B15"/>
  <c r="O97" i="2" l="1"/>
  <c r="N70"/>
  <c r="G70"/>
  <c r="N23"/>
  <c r="M23"/>
  <c r="L23"/>
  <c r="K23"/>
  <c r="J23"/>
  <c r="I23"/>
  <c r="H23"/>
  <c r="G23"/>
  <c r="F23"/>
  <c r="E23"/>
  <c r="D23"/>
  <c r="C23"/>
  <c r="O22"/>
  <c r="O21"/>
  <c r="O20"/>
  <c r="N7"/>
  <c r="O23" l="1"/>
</calcChain>
</file>

<file path=xl/sharedStrings.xml><?xml version="1.0" encoding="utf-8"?>
<sst xmlns="http://schemas.openxmlformats.org/spreadsheetml/2006/main" count="862" uniqueCount="336">
  <si>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</si>
  <si>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</si>
  <si>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</si>
  <si>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</si>
  <si>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</si>
  <si>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</si>
  <si>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</si>
  <si>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</si>
  <si>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</si>
  <si>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</si>
  <si>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</si>
  <si>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</si>
  <si>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</si>
  <si>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</si>
  <si>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</si>
  <si>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</si>
  <si>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</si>
  <si>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</si>
  <si>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</si>
  <si>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</si>
  <si>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</si>
  <si>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</si>
  <si>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</si>
  <si>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</si>
  <si>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</si>
  <si>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</si>
  <si>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</si>
  <si>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</si>
  <si>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</si>
  <si>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</si>
  <si>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</si>
  <si>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</si>
  <si>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</si>
  <si>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</si>
  <si>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</si>
  <si>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</si>
  <si>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</si>
  <si>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</si>
  <si>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</si>
  <si>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</si>
  <si>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</si>
  <si>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</si>
  <si>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</si>
  <si>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</si>
  <si>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</si>
  <si>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</si>
  <si>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</si>
  <si>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</si>
  <si>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</si>
  <si>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</si>
  <si>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</si>
  <si>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</si>
  <si>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</si>
  <si>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</si>
  <si>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</si>
  <si>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</si>
  <si>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</si>
  <si>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</si>
  <si>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</si>
  <si>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</si>
  <si>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</si>
  <si>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</si>
  <si>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</si>
  <si>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</si>
  <si>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</si>
  <si>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</si>
  <si>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</si>
  <si>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</si>
  <si>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</si>
  <si>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</si>
  <si>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</si>
  <si>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</si>
  <si>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</si>
  <si>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</si>
  <si>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</si>
  <si>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</si>
  <si>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</si>
  <si>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</si>
  <si>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</si>
  <si>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</si>
  <si>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</si>
  <si>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</si>
  <si>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</si>
  <si>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</si>
  <si>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</si>
  <si>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</si>
  <si>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</si>
  <si>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</si>
  <si>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</si>
  <si>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</si>
  <si>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</si>
  <si>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</si>
  <si>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</si>
  <si>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</si>
  <si>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</si>
  <si>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</si>
  <si>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</si>
  <si>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</si>
  <si>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</si>
  <si>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</si>
  <si>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</si>
  <si>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</si>
  <si>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</si>
  <si>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</si>
  <si>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</si>
  <si>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</si>
  <si>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</si>
  <si>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</si>
  <si>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</si>
  <si>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</si>
  <si>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</si>
  <si>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</si>
  <si>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</si>
  <si>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</si>
  <si>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</si>
  <si>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</si>
  <si>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</si>
  <si>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</si>
  <si>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</si>
  <si>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</si>
  <si>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</si>
  <si>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</si>
  <si>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</si>
  <si>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</si>
  <si>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</si>
  <si>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</si>
  <si>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</si>
  <si>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</si>
  <si>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</si>
  <si>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</si>
  <si>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</si>
  <si>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</si>
  <si>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</si>
  <si>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</si>
  <si>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</si>
  <si>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</si>
  <si>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</si>
  <si>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</si>
  <si>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</si>
  <si>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</si>
  <si>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</si>
  <si>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</si>
  <si>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</si>
  <si>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</si>
  <si>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</si>
  <si>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</si>
  <si>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</si>
  <si>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</si>
  <si>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</si>
  <si>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</si>
  <si>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</si>
  <si>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</si>
  <si>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</si>
  <si>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</si>
  <si>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</si>
  <si>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</si>
  <si>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</si>
  <si>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</si>
  <si>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</si>
  <si>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</si>
  <si>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</si>
  <si>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</si>
  <si>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</si>
  <si>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</si>
  <si>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</si>
  <si>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</si>
  <si>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</si>
  <si>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</si>
  <si>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</si>
  <si>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</si>
  <si>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</si>
  <si>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</si>
  <si>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</si>
  <si>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</si>
  <si>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</si>
  <si>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</si>
  <si>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</si>
  <si>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</si>
  <si>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</si>
  <si>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</si>
  <si>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</si>
  <si>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</si>
  <si>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</si>
  <si>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</si>
  <si>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</si>
  <si>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</si>
  <si>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</si>
  <si>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</si>
  <si>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</si>
  <si>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</si>
  <si>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</si>
  <si>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</si>
  <si>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</si>
  <si>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</si>
  <si>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</si>
  <si>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</si>
  <si>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</si>
  <si>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</si>
  <si>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</si>
  <si>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</si>
  <si>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</si>
  <si>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</si>
  <si>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</si>
  <si>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</si>
  <si>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</si>
  <si>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</si>
  <si>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</si>
  <si>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</si>
  <si>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</si>
  <si>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</si>
  <si>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</si>
  <si>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</si>
  <si>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</si>
  <si>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</si>
  <si>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</si>
  <si>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</si>
  <si>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</si>
  <si>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</si>
  <si>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</si>
  <si>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</si>
  <si>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</si>
  <si>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</si>
  <si>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</si>
  <si>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</si>
  <si>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</si>
  <si>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</si>
  <si>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</si>
  <si>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</si>
  <si>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</si>
  <si>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</si>
  <si>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</si>
  <si>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</si>
  <si>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</si>
  <si>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</si>
  <si>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</si>
  <si>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</si>
  <si>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</si>
  <si>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</si>
  <si>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</si>
  <si>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</si>
  <si>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</si>
  <si>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</si>
  <si>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</si>
  <si>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</si>
  <si>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</si>
  <si>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</si>
  <si>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</si>
  <si>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</si>
  <si>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</si>
  <si>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</si>
  <si>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</si>
  <si>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</si>
  <si>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</si>
  <si>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</si>
  <si>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</si>
  <si>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</si>
  <si>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</si>
  <si>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</si>
  <si>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</si>
  <si>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</si>
  <si>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</si>
  <si>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</si>
  <si>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</si>
  <si>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</si>
  <si>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</si>
  <si>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</si>
  <si>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</si>
  <si>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</si>
  <si>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</si>
  <si>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</si>
  <si>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</si>
  <si>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</si>
  <si>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</si>
  <si>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</si>
  <si>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</si>
  <si>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</si>
  <si>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</si>
  <si>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</si>
  <si>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</si>
  <si>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</si>
  <si>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</si>
  <si>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</si>
  <si>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</si>
  <si>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</si>
  <si>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</si>
  <si>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</si>
  <si>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</si>
  <si>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</si>
  <si>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</si>
  <si>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</si>
  <si>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</si>
  <si>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</si>
  <si>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</si>
  <si>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</si>
  <si>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</si>
  <si>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</si>
  <si>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</si>
  <si>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</si>
  <si>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</si>
  <si>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</si>
  <si>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</si>
  <si>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</si>
  <si>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</si>
  <si>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</si>
  <si>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</si>
  <si>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</si>
  <si>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</si>
  <si>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</si>
  <si>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</si>
  <si>
    <t>TOTALE CONSUMI SANITARI</t>
  </si>
  <si>
    <t>TOTALE CONSUMI NON SANITARI</t>
  </si>
  <si>
    <t>TOTALE COSTI PRESTAZIONI SANITARIE</t>
  </si>
  <si>
    <t>TOTALE COSTI PER SERVIZI SANITARI</t>
  </si>
  <si>
    <t>TOTALE COSTI PER SERVIZI NON SANITARI</t>
  </si>
  <si>
    <t xml:space="preserve">TOTALE PERSONALE RUOLO SANITARIO </t>
  </si>
  <si>
    <t xml:space="preserve">TOTALE PERSONALE RUOLO PROFESSIONALE </t>
  </si>
  <si>
    <t>TOTALE PERSONALE RUOLO TECNICO</t>
  </si>
  <si>
    <t>TOTALE PERSONALE RUOLO AMMINISTRATIVO</t>
  </si>
  <si>
    <t xml:space="preserve">TOTALE AMMORTAMENTI </t>
  </si>
  <si>
    <t xml:space="preserve">TOTALE SOPRAVV. E INSUSS. </t>
  </si>
  <si>
    <t>TOTALE ALTRI COSTI</t>
  </si>
  <si>
    <t>Ass. ospedaliera per acuti in degenza ordinaria</t>
  </si>
  <si>
    <t>Ass. ospedaliera per acuti in degenza ordinaria DH (ripartizione sullabase del valore prodotto )</t>
  </si>
  <si>
    <t>LA36010 - Assistenza Ospedaliera per acuti in Day-Surgery</t>
  </si>
  <si>
    <t>LA36000 - Assistenza farmaceutica (ass.za distrettuale)</t>
  </si>
  <si>
    <t>Assistenza specialistica - Attivita' clinica</t>
  </si>
  <si>
    <t>LA36011 - Ass. territoriale SemiResidenziale - Ass.za Anziani</t>
  </si>
  <si>
    <t>LA36009 - Assistenza terrioriale residenziale - Ass.za Anziani</t>
  </si>
  <si>
    <t>LA36001 - REPARTI_LUNGODEGENZA</t>
  </si>
  <si>
    <t>LA36007 - PUNTO_PRIMO_INT DA SUDDIVIDERE IN RICOVERI E NON (DATO 2013 26% RICOVERATI)</t>
  </si>
  <si>
    <t>Assistenza specialistica - Attivita' di laboratorio</t>
  </si>
  <si>
    <t>Assistenza specialistica - Attivita' di diagnostica strumentale e per immagini</t>
  </si>
  <si>
    <t>vera 20601</t>
  </si>
  <si>
    <t>vera 29999</t>
  </si>
  <si>
    <t>vera 39999</t>
  </si>
  <si>
    <t>vedi sopra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</si>
</sst>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_-* #,##0_-;\-* #,##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5" fillId="0" borderId="0"/>
  </cellStyleXfs>
  <cellXfs count="366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0" fillId="2" borderId="10" xfId="0" applyFill="1" applyBorder="1" applyAlignment="1"/>
    <xf numFmtId="0" fontId="13" fillId="0" borderId="21" xfId="0" applyFont="1" applyBorder="1" applyAlignment="1">
      <alignment vertical="top" wrapText="1"/>
    </xf>
    <xf numFmtId="0" fontId="0" fillId="2" borderId="0" xfId="0" applyFill="1" applyAlignment="1"/>
    <xf numFmtId="41" fontId="12" fillId="0" borderId="6" xfId="1" applyFont="1" applyBorder="1" applyAlignment="1">
      <alignment vertical="center" wrapText="1"/>
    </xf>
    <xf numFmtId="41" fontId="12" fillId="0" borderId="41" xfId="1" applyFont="1" applyBorder="1" applyAlignment="1">
      <alignment vertical="center" wrapText="1"/>
    </xf>
    <xf numFmtId="0" fontId="7" fillId="2" borderId="0" xfId="0" applyFont="1" applyFill="1"/>
    <xf numFmtId="0" fontId="2" fillId="2" borderId="0" xfId="0" applyFont="1" applyFill="1" applyProtection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4" xfId="0" quotePrefix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6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1" fillId="0" borderId="21" xfId="0" applyFont="1" applyBorder="1" applyAlignment="1">
      <alignment horizontal="center" vertical="top" wrapText="1"/>
    </xf>
    <xf numFmtId="0" fontId="13" fillId="0" borderId="48" xfId="0" applyFont="1" applyBorder="1" applyAlignment="1">
      <alignment horizontal="justify" vertical="top" wrapText="1"/>
    </xf>
    <xf numFmtId="41" fontId="12" fillId="0" borderId="56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justify" vertical="top" wrapText="1"/>
    </xf>
    <xf numFmtId="41" fontId="12" fillId="0" borderId="26" xfId="1" applyFont="1" applyBorder="1" applyAlignment="1">
      <alignment vertical="center" wrapText="1"/>
    </xf>
    <xf numFmtId="0" fontId="14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2" fillId="0" borderId="58" xfId="1" applyFont="1" applyBorder="1" applyAlignment="1">
      <alignment vertical="center" wrapText="1"/>
    </xf>
    <xf numFmtId="0" fontId="14" fillId="0" borderId="5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justify" vertical="top" wrapText="1"/>
    </xf>
    <xf numFmtId="0" fontId="14" fillId="0" borderId="4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1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1" fillId="0" borderId="48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1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4" fillId="0" borderId="57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7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7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1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4" fillId="0" borderId="57" xfId="0" applyFont="1" applyFill="1" applyBorder="1" applyAlignment="1">
      <alignment horizontal="center" vertical="top" wrapText="1"/>
    </xf>
    <xf numFmtId="41" fontId="12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41" fontId="5" fillId="0" borderId="53" xfId="2" applyNumberFormat="1" applyFont="1" applyBorder="1" applyAlignment="1" applyProtection="1">
      <alignment horizontal="right" vertical="center" wrapText="1"/>
      <protection locked="0"/>
    </xf>
    <xf numFmtId="41" fontId="5" fillId="0" borderId="54" xfId="2" applyNumberFormat="1" applyFont="1" applyBorder="1" applyAlignment="1" applyProtection="1">
      <alignment horizontal="right" vertical="center" wrapText="1"/>
      <protection locked="0"/>
    </xf>
    <xf numFmtId="41" fontId="5" fillId="0" borderId="30" xfId="2" applyNumberFormat="1" applyFont="1" applyBorder="1" applyAlignment="1" applyProtection="1">
      <alignment horizontal="right" vertical="center" wrapText="1"/>
      <protection locked="0"/>
    </xf>
    <xf numFmtId="41" fontId="5" fillId="0" borderId="24" xfId="2" applyNumberFormat="1" applyFont="1" applyBorder="1" applyAlignment="1" applyProtection="1">
      <alignment horizontal="right" vertical="center" wrapText="1"/>
      <protection locked="0"/>
    </xf>
    <xf numFmtId="41" fontId="12" fillId="4" borderId="48" xfId="1" applyFont="1" applyFill="1" applyBorder="1" applyAlignment="1" applyProtection="1">
      <alignment vertical="center" wrapText="1"/>
      <protection locked="0"/>
    </xf>
    <xf numFmtId="0" fontId="19" fillId="0" borderId="48" xfId="0" applyFont="1" applyBorder="1" applyAlignment="1">
      <alignment horizontal="justify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165" fontId="0" fillId="0" borderId="24" xfId="3" applyNumberFormat="1" applyFont="1" applyBorder="1" applyAlignment="1">
      <alignment vertical="center" wrapText="1"/>
    </xf>
    <xf numFmtId="165" fontId="0" fillId="0" borderId="0" xfId="0" applyNumberFormat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21" fillId="2" borderId="10" xfId="0" applyFont="1" applyFill="1" applyBorder="1" applyAlignment="1"/>
    <xf numFmtId="0" fontId="17" fillId="2" borderId="0" xfId="0" applyFont="1" applyFill="1"/>
    <xf numFmtId="0" fontId="21" fillId="2" borderId="0" xfId="0" applyFont="1" applyFill="1"/>
    <xf numFmtId="0" fontId="17" fillId="2" borderId="0" xfId="0" quotePrefix="1" applyFont="1" applyFill="1"/>
    <xf numFmtId="164" fontId="17" fillId="2" borderId="0" xfId="2" applyNumberFormat="1" applyFont="1" applyFill="1" applyAlignment="1" applyProtection="1">
      <alignment horizontal="center"/>
    </xf>
    <xf numFmtId="0" fontId="17" fillId="2" borderId="0" xfId="2" applyNumberFormat="1" applyFont="1" applyFill="1" applyAlignment="1" applyProtection="1">
      <alignment horizontal="center"/>
    </xf>
    <xf numFmtId="0" fontId="22" fillId="0" borderId="21" xfId="0" quotePrefix="1" applyFont="1" applyFill="1" applyBorder="1" applyAlignment="1">
      <alignment horizontal="center" vertical="top" wrapText="1"/>
    </xf>
    <xf numFmtId="41" fontId="22" fillId="0" borderId="21" xfId="1" applyFont="1" applyBorder="1" applyAlignment="1">
      <alignment vertical="top" wrapText="1"/>
    </xf>
    <xf numFmtId="41" fontId="17" fillId="5" borderId="29" xfId="1" applyFont="1" applyFill="1" applyBorder="1" applyAlignment="1" applyProtection="1">
      <alignment vertical="center" wrapText="1"/>
    </xf>
    <xf numFmtId="41" fontId="17" fillId="5" borderId="30" xfId="1" applyFont="1" applyFill="1" applyBorder="1" applyAlignment="1" applyProtection="1">
      <alignment vertical="center" wrapText="1"/>
    </xf>
    <xf numFmtId="41" fontId="9" fillId="0" borderId="31" xfId="1" applyFont="1" applyBorder="1" applyAlignment="1">
      <alignment vertical="center" wrapText="1"/>
    </xf>
    <xf numFmtId="41" fontId="17" fillId="5" borderId="32" xfId="1" applyFont="1" applyFill="1" applyBorder="1" applyAlignment="1" applyProtection="1">
      <alignment vertical="center" wrapText="1"/>
    </xf>
    <xf numFmtId="41" fontId="9" fillId="0" borderId="33" xfId="1" applyFont="1" applyBorder="1" applyAlignment="1">
      <alignment vertical="center" wrapText="1"/>
    </xf>
    <xf numFmtId="41" fontId="17" fillId="4" borderId="32" xfId="1" applyFont="1" applyFill="1" applyBorder="1" applyAlignment="1" applyProtection="1">
      <alignment vertical="center" wrapText="1"/>
      <protection locked="0"/>
    </xf>
    <xf numFmtId="41" fontId="17" fillId="4" borderId="30" xfId="1" applyFont="1" applyFill="1" applyBorder="1" applyAlignment="1" applyProtection="1">
      <alignment vertical="center" wrapText="1"/>
      <protection locked="0"/>
    </xf>
    <xf numFmtId="0" fontId="17" fillId="0" borderId="21" xfId="0" quotePrefix="1" applyFont="1" applyFill="1" applyBorder="1" applyAlignment="1">
      <alignment horizontal="center" vertical="top" wrapText="1"/>
    </xf>
    <xf numFmtId="41" fontId="17" fillId="2" borderId="32" xfId="1" applyFont="1" applyFill="1" applyBorder="1" applyAlignment="1" applyProtection="1">
      <alignment vertical="center" wrapText="1"/>
    </xf>
    <xf numFmtId="41" fontId="17" fillId="2" borderId="24" xfId="1" applyFont="1" applyFill="1" applyBorder="1" applyAlignment="1" applyProtection="1">
      <alignment vertical="center" wrapText="1"/>
    </xf>
    <xf numFmtId="0" fontId="17" fillId="3" borderId="21" xfId="0" quotePrefix="1" applyFont="1" applyFill="1" applyBorder="1" applyAlignment="1">
      <alignment horizontal="center" vertical="top" wrapText="1"/>
    </xf>
    <xf numFmtId="41" fontId="22" fillId="2" borderId="21" xfId="1" applyFont="1" applyFill="1" applyBorder="1" applyAlignment="1">
      <alignment vertical="top" wrapText="1"/>
    </xf>
    <xf numFmtId="41" fontId="17" fillId="2" borderId="22" xfId="1" applyFont="1" applyFill="1" applyBorder="1" applyAlignment="1" applyProtection="1">
      <alignment vertical="center" wrapText="1"/>
    </xf>
    <xf numFmtId="41" fontId="17" fillId="2" borderId="23" xfId="1" applyFont="1" applyFill="1" applyBorder="1" applyAlignment="1" applyProtection="1">
      <alignment vertical="center" wrapText="1"/>
    </xf>
    <xf numFmtId="0" fontId="16" fillId="0" borderId="21" xfId="0" quotePrefix="1" applyFont="1" applyFill="1" applyBorder="1" applyAlignment="1">
      <alignment horizontal="center" vertical="top" wrapText="1"/>
    </xf>
    <xf numFmtId="41" fontId="16" fillId="0" borderId="9" xfId="1" applyFont="1" applyBorder="1" applyAlignment="1">
      <alignment vertical="top" wrapText="1"/>
    </xf>
    <xf numFmtId="41" fontId="9" fillId="0" borderId="34" xfId="1" applyFont="1" applyBorder="1" applyAlignment="1">
      <alignment vertical="center" wrapText="1"/>
    </xf>
    <xf numFmtId="41" fontId="9" fillId="0" borderId="28" xfId="1" applyFont="1" applyBorder="1" applyAlignment="1">
      <alignment vertical="center" wrapText="1"/>
    </xf>
    <xf numFmtId="41" fontId="9" fillId="0" borderId="35" xfId="1" applyFont="1" applyBorder="1" applyAlignment="1">
      <alignment vertical="center" wrapText="1"/>
    </xf>
    <xf numFmtId="0" fontId="16" fillId="0" borderId="21" xfId="0" applyFont="1" applyFill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41" fontId="17" fillId="3" borderId="22" xfId="1" applyFont="1" applyFill="1" applyBorder="1" applyAlignment="1">
      <alignment vertical="center" wrapText="1"/>
    </xf>
    <xf numFmtId="41" fontId="17" fillId="3" borderId="23" xfId="1" applyFont="1" applyFill="1" applyBorder="1" applyAlignment="1">
      <alignment vertical="center" wrapText="1"/>
    </xf>
    <xf numFmtId="41" fontId="17" fillId="3" borderId="2" xfId="1" applyFont="1" applyFill="1" applyBorder="1" applyAlignment="1">
      <alignment vertical="center" wrapText="1"/>
    </xf>
    <xf numFmtId="41" fontId="9" fillId="3" borderId="36" xfId="1" applyFont="1" applyFill="1" applyBorder="1" applyAlignment="1">
      <alignment vertical="center" wrapText="1"/>
    </xf>
    <xf numFmtId="0" fontId="22" fillId="2" borderId="21" xfId="0" applyFont="1" applyFill="1" applyBorder="1" applyAlignment="1">
      <alignment vertical="top" wrapText="1"/>
    </xf>
    <xf numFmtId="41" fontId="17" fillId="5" borderId="24" xfId="1" applyFont="1" applyFill="1" applyBorder="1" applyAlignment="1" applyProtection="1">
      <alignment vertical="center" wrapText="1"/>
    </xf>
    <xf numFmtId="41" fontId="17" fillId="4" borderId="24" xfId="1" applyFont="1" applyFill="1" applyBorder="1" applyAlignment="1" applyProtection="1">
      <alignment vertical="center" wrapText="1"/>
      <protection locked="0"/>
    </xf>
    <xf numFmtId="41" fontId="9" fillId="3" borderId="33" xfId="1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top" wrapText="1"/>
    </xf>
    <xf numFmtId="0" fontId="22" fillId="3" borderId="21" xfId="0" quotePrefix="1" applyFont="1" applyFill="1" applyBorder="1" applyAlignment="1">
      <alignment horizontal="center" vertical="top" wrapText="1"/>
    </xf>
    <xf numFmtId="41" fontId="17" fillId="3" borderId="21" xfId="1" applyFont="1" applyFill="1" applyBorder="1" applyAlignment="1">
      <alignment vertical="center" wrapText="1"/>
    </xf>
    <xf numFmtId="41" fontId="17" fillId="3" borderId="30" xfId="1" applyFont="1" applyFill="1" applyBorder="1" applyAlignment="1">
      <alignment vertical="center" wrapText="1"/>
    </xf>
    <xf numFmtId="41" fontId="17" fillId="3" borderId="24" xfId="1" applyFont="1" applyFill="1" applyBorder="1" applyAlignment="1">
      <alignment vertical="center" wrapText="1"/>
    </xf>
    <xf numFmtId="0" fontId="22" fillId="0" borderId="37" xfId="0" applyFont="1" applyBorder="1" applyAlignment="1">
      <alignment vertical="top" wrapText="1"/>
    </xf>
    <xf numFmtId="0" fontId="16" fillId="0" borderId="22" xfId="0" applyFont="1" applyBorder="1" applyAlignment="1">
      <alignment vertical="top" wrapText="1"/>
    </xf>
    <xf numFmtId="41" fontId="17" fillId="2" borderId="29" xfId="1" applyFont="1" applyFill="1" applyBorder="1" applyAlignment="1" applyProtection="1">
      <alignment vertical="center" wrapText="1"/>
    </xf>
    <xf numFmtId="41" fontId="17" fillId="2" borderId="4" xfId="1" applyFont="1" applyFill="1" applyBorder="1" applyAlignment="1" applyProtection="1">
      <alignment vertical="center" wrapText="1"/>
    </xf>
    <xf numFmtId="41" fontId="17" fillId="3" borderId="32" xfId="1" applyFont="1" applyFill="1" applyBorder="1" applyAlignment="1">
      <alignment vertical="center" wrapText="1"/>
    </xf>
    <xf numFmtId="41" fontId="9" fillId="0" borderId="33" xfId="1" applyFont="1" applyFill="1" applyBorder="1" applyAlignment="1">
      <alignment vertical="center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41" fontId="9" fillId="0" borderId="6" xfId="1" applyFont="1" applyBorder="1" applyAlignment="1">
      <alignment vertical="center" wrapText="1"/>
    </xf>
    <xf numFmtId="41" fontId="9" fillId="0" borderId="39" xfId="1" applyFont="1" applyBorder="1" applyAlignment="1">
      <alignment vertical="center" wrapText="1"/>
    </xf>
    <xf numFmtId="41" fontId="9" fillId="0" borderId="40" xfId="1" applyFont="1" applyBorder="1" applyAlignment="1">
      <alignment vertical="center" wrapText="1"/>
    </xf>
    <xf numFmtId="41" fontId="9" fillId="0" borderId="41" xfId="1" applyFont="1" applyBorder="1" applyAlignment="1">
      <alignment vertical="center" wrapText="1"/>
    </xf>
    <xf numFmtId="41" fontId="2" fillId="0" borderId="48" xfId="1" applyFont="1" applyFill="1" applyBorder="1" applyAlignment="1" applyProtection="1">
      <alignment vertical="center" wrapText="1"/>
      <protection locked="0"/>
    </xf>
    <xf numFmtId="41" fontId="2" fillId="0" borderId="48" xfId="1" applyFont="1" applyFill="1" applyBorder="1" applyAlignment="1" applyProtection="1">
      <alignment horizontal="justify" vertical="center" wrapText="1"/>
      <protection locked="0"/>
    </xf>
    <xf numFmtId="0" fontId="16" fillId="0" borderId="0" xfId="0" quotePrefix="1" applyFont="1" applyFill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41" fontId="9" fillId="0" borderId="0" xfId="1" applyFont="1" applyBorder="1" applyAlignment="1">
      <alignment vertical="center" wrapText="1"/>
    </xf>
    <xf numFmtId="41" fontId="2" fillId="6" borderId="48" xfId="1" applyFont="1" applyFill="1" applyBorder="1" applyAlignment="1" applyProtection="1">
      <alignment vertical="center" wrapText="1"/>
      <protection locked="0"/>
    </xf>
    <xf numFmtId="41" fontId="2" fillId="6" borderId="48" xfId="1" applyFont="1" applyFill="1" applyBorder="1" applyAlignment="1" applyProtection="1">
      <alignment horizontal="justify" vertical="center" wrapText="1"/>
      <protection locked="0"/>
    </xf>
    <xf numFmtId="0" fontId="6" fillId="0" borderId="0" xfId="0" applyFont="1" applyFill="1"/>
    <xf numFmtId="0" fontId="16" fillId="0" borderId="34" xfId="0" applyFont="1" applyFill="1" applyBorder="1" applyAlignment="1">
      <alignment vertical="top" wrapText="1"/>
    </xf>
    <xf numFmtId="41" fontId="9" fillId="0" borderId="22" xfId="1" applyFont="1" applyFill="1" applyBorder="1" applyAlignment="1">
      <alignment vertical="center" wrapText="1"/>
    </xf>
    <xf numFmtId="41" fontId="9" fillId="0" borderId="36" xfId="1" applyFont="1" applyFill="1" applyBorder="1" applyAlignment="1">
      <alignment vertical="center" wrapText="1"/>
    </xf>
    <xf numFmtId="0" fontId="0" fillId="0" borderId="0" xfId="0" applyFill="1"/>
    <xf numFmtId="41" fontId="9" fillId="0" borderId="39" xfId="1" applyFont="1" applyFill="1" applyBorder="1" applyAlignment="1">
      <alignment vertical="center" wrapText="1"/>
    </xf>
    <xf numFmtId="0" fontId="21" fillId="2" borderId="0" xfId="0" applyFont="1" applyFill="1" applyAlignment="1"/>
    <xf numFmtId="0" fontId="17" fillId="0" borderId="21" xfId="0" applyFont="1" applyFill="1" applyBorder="1" applyAlignment="1">
      <alignment horizontal="center" vertical="top" wrapText="1"/>
    </xf>
    <xf numFmtId="0" fontId="0" fillId="2" borderId="0" xfId="0" applyFill="1" applyAlignment="1"/>
    <xf numFmtId="0" fontId="21" fillId="2" borderId="0" xfId="0" applyFont="1" applyFill="1" applyAlignment="1"/>
    <xf numFmtId="0" fontId="17" fillId="0" borderId="21" xfId="0" applyFont="1" applyFill="1" applyBorder="1" applyAlignment="1">
      <alignment horizontal="center" vertical="top" wrapText="1"/>
    </xf>
    <xf numFmtId="0" fontId="0" fillId="2" borderId="0" xfId="0" applyFill="1" applyAlignment="1"/>
    <xf numFmtId="41" fontId="0" fillId="6" borderId="0" xfId="0" applyNumberFormat="1" applyFill="1"/>
    <xf numFmtId="41" fontId="9" fillId="6" borderId="34" xfId="1" applyFont="1" applyFill="1" applyBorder="1" applyAlignment="1">
      <alignment vertical="center" wrapText="1"/>
    </xf>
    <xf numFmtId="41" fontId="9" fillId="6" borderId="35" xfId="1" applyFont="1" applyFill="1" applyBorder="1" applyAlignment="1">
      <alignment vertical="center" wrapText="1"/>
    </xf>
    <xf numFmtId="41" fontId="9" fillId="6" borderId="22" xfId="1" applyFont="1" applyFill="1" applyBorder="1" applyAlignment="1">
      <alignment vertical="center" wrapText="1"/>
    </xf>
    <xf numFmtId="41" fontId="9" fillId="6" borderId="36" xfId="1" applyFont="1" applyFill="1" applyBorder="1" applyAlignment="1">
      <alignment vertical="center" wrapText="1"/>
    </xf>
    <xf numFmtId="41" fontId="9" fillId="6" borderId="6" xfId="1" applyFont="1" applyFill="1" applyBorder="1" applyAlignment="1">
      <alignment vertical="center" wrapText="1"/>
    </xf>
    <xf numFmtId="41" fontId="9" fillId="6" borderId="39" xfId="1" applyFont="1" applyFill="1" applyBorder="1" applyAlignment="1">
      <alignment vertical="center" wrapText="1"/>
    </xf>
    <xf numFmtId="41" fontId="9" fillId="6" borderId="40" xfId="1" applyFont="1" applyFill="1" applyBorder="1" applyAlignment="1">
      <alignment vertical="center" wrapText="1"/>
    </xf>
    <xf numFmtId="0" fontId="20" fillId="2" borderId="0" xfId="0" applyFont="1" applyFill="1" applyAlignment="1">
      <alignment horizontal="center" wrapText="1"/>
    </xf>
    <xf numFmtId="0" fontId="17" fillId="2" borderId="0" xfId="0" applyFont="1" applyFill="1" applyAlignment="1"/>
    <xf numFmtId="0" fontId="21" fillId="2" borderId="0" xfId="0" applyFont="1" applyFill="1" applyAlignment="1"/>
    <xf numFmtId="0" fontId="17" fillId="0" borderId="0" xfId="0" applyFont="1" applyFill="1" applyAlignment="1"/>
    <xf numFmtId="0" fontId="17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/>
    <xf numFmtId="0" fontId="21" fillId="3" borderId="8" xfId="0" applyFont="1" applyFill="1" applyBorder="1" applyAlignment="1"/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11" xfId="0" applyFont="1" applyFill="1" applyBorder="1" applyAlignment="1"/>
    <xf numFmtId="0" fontId="21" fillId="2" borderId="12" xfId="0" applyFont="1" applyFill="1" applyBorder="1" applyAlignment="1"/>
    <xf numFmtId="0" fontId="21" fillId="2" borderId="13" xfId="0" applyFont="1" applyFill="1" applyBorder="1" applyAlignment="1"/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1" fillId="2" borderId="15" xfId="0" applyFont="1" applyFill="1" applyBorder="1" applyAlignment="1"/>
    <xf numFmtId="0" fontId="21" fillId="2" borderId="16" xfId="0" applyFont="1" applyFill="1" applyBorder="1" applyAlignment="1"/>
    <xf numFmtId="0" fontId="21" fillId="2" borderId="17" xfId="0" applyFont="1" applyFill="1" applyBorder="1" applyAlignment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right"/>
    </xf>
    <xf numFmtId="0" fontId="17" fillId="0" borderId="18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15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justify" vertical="top" wrapText="1"/>
    </xf>
    <xf numFmtId="0" fontId="16" fillId="0" borderId="7" xfId="0" applyFont="1" applyBorder="1" applyAlignment="1">
      <alignment horizontal="justify" vertical="top" wrapText="1"/>
    </xf>
    <xf numFmtId="0" fontId="16" fillId="0" borderId="8" xfId="0" applyFont="1" applyBorder="1" applyAlignment="1">
      <alignment horizontal="justify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1" fillId="0" borderId="28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5" fillId="2" borderId="0" xfId="0" applyFont="1" applyFill="1" applyAlignment="1">
      <alignment horizontal="center" wrapText="1"/>
    </xf>
    <xf numFmtId="0" fontId="7" fillId="2" borderId="0" xfId="0" applyFont="1" applyFill="1" applyAlignment="1"/>
    <xf numFmtId="0" fontId="0" fillId="2" borderId="0" xfId="0" applyFill="1" applyAlignment="1"/>
    <xf numFmtId="0" fontId="7" fillId="0" borderId="0" xfId="0" applyFont="1" applyAlignment="1"/>
    <xf numFmtId="0" fontId="7" fillId="0" borderId="0" xfId="0" applyFont="1" applyBorder="1" applyAlignment="1"/>
    <xf numFmtId="0" fontId="8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right"/>
    </xf>
    <xf numFmtId="0" fontId="14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7" fillId="0" borderId="8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61" xfId="0" applyFont="1" applyBorder="1" applyAlignment="1">
      <alignment horizontal="left" vertical="top" wrapText="1"/>
    </xf>
    <xf numFmtId="0" fontId="13" fillId="0" borderId="62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justify" vertical="top" wrapText="1"/>
    </xf>
    <xf numFmtId="0" fontId="5" fillId="0" borderId="61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64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8" fillId="0" borderId="61" xfId="0" applyFont="1" applyFill="1" applyBorder="1" applyAlignment="1">
      <alignment horizontal="justify" vertical="top" wrapText="1"/>
    </xf>
    <xf numFmtId="0" fontId="13" fillId="0" borderId="21" xfId="0" applyFont="1" applyFill="1" applyBorder="1" applyAlignment="1">
      <alignment horizontal="justify" vertical="top" wrapText="1"/>
    </xf>
    <xf numFmtId="0" fontId="0" fillId="2" borderId="0" xfId="0" applyFill="1" applyBorder="1" applyAlignment="1"/>
    <xf numFmtId="0" fontId="18" fillId="0" borderId="21" xfId="0" applyFont="1" applyBorder="1" applyAlignment="1">
      <alignment horizontal="left" vertical="top" wrapText="1"/>
    </xf>
    <xf numFmtId="0" fontId="18" fillId="0" borderId="61" xfId="0" applyFont="1" applyBorder="1" applyAlignment="1">
      <alignment horizontal="left" vertical="top" wrapText="1"/>
    </xf>
    <xf numFmtId="0" fontId="18" fillId="0" borderId="55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justify" vertical="top" wrapText="1"/>
    </xf>
    <xf numFmtId="0" fontId="18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49" xfId="0" applyFont="1" applyBorder="1" applyAlignment="1">
      <alignment horizontal="justify" vertical="top" wrapText="1"/>
    </xf>
  </cellXfs>
  <cellStyles count="5">
    <cellStyle name="Migliaia" xfId="3" builtinId="3"/>
    <cellStyle name="Migliaia [0]" xfId="1" builtinId="6"/>
    <cellStyle name="Normale" xfId="0" builtinId="0"/>
    <cellStyle name="Normale 2" xfId="4"/>
    <cellStyle name="Normale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sql\COGEST\COGEST%202013\LA%202013\Lombardia\COGE2013\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 refreshError="1">
        <row r="2">
          <cell r="B2" t="str">
            <v>920</v>
          </cell>
        </row>
        <row r="3">
          <cell r="B3" t="str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6"/>
  <sheetViews>
    <sheetView topLeftCell="C56" zoomScale="70" zoomScaleNormal="70" workbookViewId="0">
      <selection activeCell="P93" sqref="P93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14" bestFit="1" customWidth="1"/>
    <col min="4" max="4" width="40" style="197" customWidth="1"/>
    <col min="5" max="5" width="12.140625" style="8" bestFit="1" customWidth="1"/>
    <col min="6" max="6" width="11.42578125" style="8" bestFit="1" customWidth="1"/>
    <col min="7" max="7" width="17.28515625" style="8" bestFit="1" customWidth="1"/>
    <col min="8" max="8" width="10.7109375" style="8" customWidth="1"/>
    <col min="9" max="9" width="17.7109375" style="8" bestFit="1" customWidth="1"/>
    <col min="10" max="10" width="17.5703125" style="8" customWidth="1"/>
    <col min="11" max="11" width="11.5703125" style="8" customWidth="1"/>
    <col min="12" max="12" width="11" style="8" customWidth="1"/>
    <col min="13" max="13" width="13.7109375" style="8" customWidth="1"/>
    <col min="14" max="14" width="13.5703125" style="8" bestFit="1" customWidth="1"/>
    <col min="15" max="15" width="10.7109375" style="8" customWidth="1"/>
    <col min="16" max="16" width="11.140625" style="8" customWidth="1"/>
    <col min="17" max="17" width="16.28515625" style="8" customWidth="1"/>
    <col min="18" max="253" width="9.140625" style="8"/>
    <col min="254" max="255" width="0" style="8" hidden="1" customWidth="1"/>
    <col min="256" max="256" width="11.42578125" style="8" bestFit="1" customWidth="1"/>
    <col min="257" max="257" width="40" style="8" customWidth="1"/>
    <col min="258" max="258" width="10.42578125" style="8" customWidth="1"/>
    <col min="259" max="259" width="10.140625" style="8" bestFit="1" customWidth="1"/>
    <col min="260" max="260" width="17.5703125" style="8" bestFit="1" customWidth="1"/>
    <col min="261" max="261" width="18.28515625" style="8" customWidth="1"/>
    <col min="262" max="262" width="15.7109375" style="8" bestFit="1" customWidth="1"/>
    <col min="263" max="263" width="15.7109375" style="8" customWidth="1"/>
    <col min="264" max="264" width="19.140625" style="8" customWidth="1"/>
    <col min="265" max="265" width="21.7109375" style="8" bestFit="1" customWidth="1"/>
    <col min="266" max="266" width="22.42578125" style="8" customWidth="1"/>
    <col min="267" max="267" width="12.42578125" style="8" bestFit="1" customWidth="1"/>
    <col min="268" max="268" width="24.5703125" style="8" bestFit="1" customWidth="1"/>
    <col min="269" max="269" width="10.7109375" style="8" customWidth="1"/>
    <col min="270" max="270" width="14.28515625" style="8" customWidth="1"/>
    <col min="271" max="509" width="9.140625" style="8"/>
    <col min="510" max="511" width="0" style="8" hidden="1" customWidth="1"/>
    <col min="512" max="512" width="11.42578125" style="8" bestFit="1" customWidth="1"/>
    <col min="513" max="513" width="40" style="8" customWidth="1"/>
    <col min="514" max="514" width="10.42578125" style="8" customWidth="1"/>
    <col min="515" max="515" width="10.140625" style="8" bestFit="1" customWidth="1"/>
    <col min="516" max="516" width="17.5703125" style="8" bestFit="1" customWidth="1"/>
    <col min="517" max="517" width="18.28515625" style="8" customWidth="1"/>
    <col min="518" max="518" width="15.7109375" style="8" bestFit="1" customWidth="1"/>
    <col min="519" max="519" width="15.7109375" style="8" customWidth="1"/>
    <col min="520" max="520" width="19.140625" style="8" customWidth="1"/>
    <col min="521" max="521" width="21.7109375" style="8" bestFit="1" customWidth="1"/>
    <col min="522" max="522" width="22.42578125" style="8" customWidth="1"/>
    <col min="523" max="523" width="12.42578125" style="8" bestFit="1" customWidth="1"/>
    <col min="524" max="524" width="24.5703125" style="8" bestFit="1" customWidth="1"/>
    <col min="525" max="525" width="10.7109375" style="8" customWidth="1"/>
    <col min="526" max="526" width="14.28515625" style="8" customWidth="1"/>
    <col min="527" max="765" width="9.140625" style="8"/>
    <col min="766" max="767" width="0" style="8" hidden="1" customWidth="1"/>
    <col min="768" max="768" width="11.42578125" style="8" bestFit="1" customWidth="1"/>
    <col min="769" max="769" width="40" style="8" customWidth="1"/>
    <col min="770" max="770" width="10.42578125" style="8" customWidth="1"/>
    <col min="771" max="771" width="10.140625" style="8" bestFit="1" customWidth="1"/>
    <col min="772" max="772" width="17.5703125" style="8" bestFit="1" customWidth="1"/>
    <col min="773" max="773" width="18.28515625" style="8" customWidth="1"/>
    <col min="774" max="774" width="15.7109375" style="8" bestFit="1" customWidth="1"/>
    <col min="775" max="775" width="15.7109375" style="8" customWidth="1"/>
    <col min="776" max="776" width="19.140625" style="8" customWidth="1"/>
    <col min="777" max="777" width="21.7109375" style="8" bestFit="1" customWidth="1"/>
    <col min="778" max="778" width="22.42578125" style="8" customWidth="1"/>
    <col min="779" max="779" width="12.42578125" style="8" bestFit="1" customWidth="1"/>
    <col min="780" max="780" width="24.5703125" style="8" bestFit="1" customWidth="1"/>
    <col min="781" max="781" width="10.7109375" style="8" customWidth="1"/>
    <col min="782" max="782" width="14.28515625" style="8" customWidth="1"/>
    <col min="783" max="1021" width="9.140625" style="8"/>
    <col min="1022" max="1023" width="0" style="8" hidden="1" customWidth="1"/>
    <col min="1024" max="1024" width="11.42578125" style="8" bestFit="1" customWidth="1"/>
    <col min="1025" max="1025" width="40" style="8" customWidth="1"/>
    <col min="1026" max="1026" width="10.42578125" style="8" customWidth="1"/>
    <col min="1027" max="1027" width="10.140625" style="8" bestFit="1" customWidth="1"/>
    <col min="1028" max="1028" width="17.5703125" style="8" bestFit="1" customWidth="1"/>
    <col min="1029" max="1029" width="18.28515625" style="8" customWidth="1"/>
    <col min="1030" max="1030" width="15.7109375" style="8" bestFit="1" customWidth="1"/>
    <col min="1031" max="1031" width="15.7109375" style="8" customWidth="1"/>
    <col min="1032" max="1032" width="19.140625" style="8" customWidth="1"/>
    <col min="1033" max="1033" width="21.7109375" style="8" bestFit="1" customWidth="1"/>
    <col min="1034" max="1034" width="22.42578125" style="8" customWidth="1"/>
    <col min="1035" max="1035" width="12.42578125" style="8" bestFit="1" customWidth="1"/>
    <col min="1036" max="1036" width="24.5703125" style="8" bestFit="1" customWidth="1"/>
    <col min="1037" max="1037" width="10.7109375" style="8" customWidth="1"/>
    <col min="1038" max="1038" width="14.28515625" style="8" customWidth="1"/>
    <col min="1039" max="1277" width="9.140625" style="8"/>
    <col min="1278" max="1279" width="0" style="8" hidden="1" customWidth="1"/>
    <col min="1280" max="1280" width="11.42578125" style="8" bestFit="1" customWidth="1"/>
    <col min="1281" max="1281" width="40" style="8" customWidth="1"/>
    <col min="1282" max="1282" width="10.42578125" style="8" customWidth="1"/>
    <col min="1283" max="1283" width="10.140625" style="8" bestFit="1" customWidth="1"/>
    <col min="1284" max="1284" width="17.5703125" style="8" bestFit="1" customWidth="1"/>
    <col min="1285" max="1285" width="18.28515625" style="8" customWidth="1"/>
    <col min="1286" max="1286" width="15.7109375" style="8" bestFit="1" customWidth="1"/>
    <col min="1287" max="1287" width="15.7109375" style="8" customWidth="1"/>
    <col min="1288" max="1288" width="19.140625" style="8" customWidth="1"/>
    <col min="1289" max="1289" width="21.7109375" style="8" bestFit="1" customWidth="1"/>
    <col min="1290" max="1290" width="22.42578125" style="8" customWidth="1"/>
    <col min="1291" max="1291" width="12.42578125" style="8" bestFit="1" customWidth="1"/>
    <col min="1292" max="1292" width="24.5703125" style="8" bestFit="1" customWidth="1"/>
    <col min="1293" max="1293" width="10.7109375" style="8" customWidth="1"/>
    <col min="1294" max="1294" width="14.28515625" style="8" customWidth="1"/>
    <col min="1295" max="1533" width="9.140625" style="8"/>
    <col min="1534" max="1535" width="0" style="8" hidden="1" customWidth="1"/>
    <col min="1536" max="1536" width="11.42578125" style="8" bestFit="1" customWidth="1"/>
    <col min="1537" max="1537" width="40" style="8" customWidth="1"/>
    <col min="1538" max="1538" width="10.42578125" style="8" customWidth="1"/>
    <col min="1539" max="1539" width="10.140625" style="8" bestFit="1" customWidth="1"/>
    <col min="1540" max="1540" width="17.5703125" style="8" bestFit="1" customWidth="1"/>
    <col min="1541" max="1541" width="18.28515625" style="8" customWidth="1"/>
    <col min="1542" max="1542" width="15.7109375" style="8" bestFit="1" customWidth="1"/>
    <col min="1543" max="1543" width="15.7109375" style="8" customWidth="1"/>
    <col min="1544" max="1544" width="19.140625" style="8" customWidth="1"/>
    <col min="1545" max="1545" width="21.7109375" style="8" bestFit="1" customWidth="1"/>
    <col min="1546" max="1546" width="22.42578125" style="8" customWidth="1"/>
    <col min="1547" max="1547" width="12.42578125" style="8" bestFit="1" customWidth="1"/>
    <col min="1548" max="1548" width="24.5703125" style="8" bestFit="1" customWidth="1"/>
    <col min="1549" max="1549" width="10.7109375" style="8" customWidth="1"/>
    <col min="1550" max="1550" width="14.28515625" style="8" customWidth="1"/>
    <col min="1551" max="1789" width="9.140625" style="8"/>
    <col min="1790" max="1791" width="0" style="8" hidden="1" customWidth="1"/>
    <col min="1792" max="1792" width="11.42578125" style="8" bestFit="1" customWidth="1"/>
    <col min="1793" max="1793" width="40" style="8" customWidth="1"/>
    <col min="1794" max="1794" width="10.42578125" style="8" customWidth="1"/>
    <col min="1795" max="1795" width="10.140625" style="8" bestFit="1" customWidth="1"/>
    <col min="1796" max="1796" width="17.5703125" style="8" bestFit="1" customWidth="1"/>
    <col min="1797" max="1797" width="18.28515625" style="8" customWidth="1"/>
    <col min="1798" max="1798" width="15.7109375" style="8" bestFit="1" customWidth="1"/>
    <col min="1799" max="1799" width="15.7109375" style="8" customWidth="1"/>
    <col min="1800" max="1800" width="19.140625" style="8" customWidth="1"/>
    <col min="1801" max="1801" width="21.7109375" style="8" bestFit="1" customWidth="1"/>
    <col min="1802" max="1802" width="22.42578125" style="8" customWidth="1"/>
    <col min="1803" max="1803" width="12.42578125" style="8" bestFit="1" customWidth="1"/>
    <col min="1804" max="1804" width="24.5703125" style="8" bestFit="1" customWidth="1"/>
    <col min="1805" max="1805" width="10.7109375" style="8" customWidth="1"/>
    <col min="1806" max="1806" width="14.28515625" style="8" customWidth="1"/>
    <col min="1807" max="2045" width="9.140625" style="8"/>
    <col min="2046" max="2047" width="0" style="8" hidden="1" customWidth="1"/>
    <col min="2048" max="2048" width="11.42578125" style="8" bestFit="1" customWidth="1"/>
    <col min="2049" max="2049" width="40" style="8" customWidth="1"/>
    <col min="2050" max="2050" width="10.42578125" style="8" customWidth="1"/>
    <col min="2051" max="2051" width="10.140625" style="8" bestFit="1" customWidth="1"/>
    <col min="2052" max="2052" width="17.5703125" style="8" bestFit="1" customWidth="1"/>
    <col min="2053" max="2053" width="18.28515625" style="8" customWidth="1"/>
    <col min="2054" max="2054" width="15.7109375" style="8" bestFit="1" customWidth="1"/>
    <col min="2055" max="2055" width="15.7109375" style="8" customWidth="1"/>
    <col min="2056" max="2056" width="19.140625" style="8" customWidth="1"/>
    <col min="2057" max="2057" width="21.7109375" style="8" bestFit="1" customWidth="1"/>
    <col min="2058" max="2058" width="22.42578125" style="8" customWidth="1"/>
    <col min="2059" max="2059" width="12.42578125" style="8" bestFit="1" customWidth="1"/>
    <col min="2060" max="2060" width="24.5703125" style="8" bestFit="1" customWidth="1"/>
    <col min="2061" max="2061" width="10.7109375" style="8" customWidth="1"/>
    <col min="2062" max="2062" width="14.28515625" style="8" customWidth="1"/>
    <col min="2063" max="2301" width="9.140625" style="8"/>
    <col min="2302" max="2303" width="0" style="8" hidden="1" customWidth="1"/>
    <col min="2304" max="2304" width="11.42578125" style="8" bestFit="1" customWidth="1"/>
    <col min="2305" max="2305" width="40" style="8" customWidth="1"/>
    <col min="2306" max="2306" width="10.42578125" style="8" customWidth="1"/>
    <col min="2307" max="2307" width="10.140625" style="8" bestFit="1" customWidth="1"/>
    <col min="2308" max="2308" width="17.5703125" style="8" bestFit="1" customWidth="1"/>
    <col min="2309" max="2309" width="18.28515625" style="8" customWidth="1"/>
    <col min="2310" max="2310" width="15.7109375" style="8" bestFit="1" customWidth="1"/>
    <col min="2311" max="2311" width="15.7109375" style="8" customWidth="1"/>
    <col min="2312" max="2312" width="19.140625" style="8" customWidth="1"/>
    <col min="2313" max="2313" width="21.7109375" style="8" bestFit="1" customWidth="1"/>
    <col min="2314" max="2314" width="22.42578125" style="8" customWidth="1"/>
    <col min="2315" max="2315" width="12.42578125" style="8" bestFit="1" customWidth="1"/>
    <col min="2316" max="2316" width="24.5703125" style="8" bestFit="1" customWidth="1"/>
    <col min="2317" max="2317" width="10.7109375" style="8" customWidth="1"/>
    <col min="2318" max="2318" width="14.28515625" style="8" customWidth="1"/>
    <col min="2319" max="2557" width="9.140625" style="8"/>
    <col min="2558" max="2559" width="0" style="8" hidden="1" customWidth="1"/>
    <col min="2560" max="2560" width="11.42578125" style="8" bestFit="1" customWidth="1"/>
    <col min="2561" max="2561" width="40" style="8" customWidth="1"/>
    <col min="2562" max="2562" width="10.42578125" style="8" customWidth="1"/>
    <col min="2563" max="2563" width="10.140625" style="8" bestFit="1" customWidth="1"/>
    <col min="2564" max="2564" width="17.5703125" style="8" bestFit="1" customWidth="1"/>
    <col min="2565" max="2565" width="18.28515625" style="8" customWidth="1"/>
    <col min="2566" max="2566" width="15.7109375" style="8" bestFit="1" customWidth="1"/>
    <col min="2567" max="2567" width="15.7109375" style="8" customWidth="1"/>
    <col min="2568" max="2568" width="19.140625" style="8" customWidth="1"/>
    <col min="2569" max="2569" width="21.7109375" style="8" bestFit="1" customWidth="1"/>
    <col min="2570" max="2570" width="22.42578125" style="8" customWidth="1"/>
    <col min="2571" max="2571" width="12.42578125" style="8" bestFit="1" customWidth="1"/>
    <col min="2572" max="2572" width="24.5703125" style="8" bestFit="1" customWidth="1"/>
    <col min="2573" max="2573" width="10.7109375" style="8" customWidth="1"/>
    <col min="2574" max="2574" width="14.28515625" style="8" customWidth="1"/>
    <col min="2575" max="2813" width="9.140625" style="8"/>
    <col min="2814" max="2815" width="0" style="8" hidden="1" customWidth="1"/>
    <col min="2816" max="2816" width="11.42578125" style="8" bestFit="1" customWidth="1"/>
    <col min="2817" max="2817" width="40" style="8" customWidth="1"/>
    <col min="2818" max="2818" width="10.42578125" style="8" customWidth="1"/>
    <col min="2819" max="2819" width="10.140625" style="8" bestFit="1" customWidth="1"/>
    <col min="2820" max="2820" width="17.5703125" style="8" bestFit="1" customWidth="1"/>
    <col min="2821" max="2821" width="18.28515625" style="8" customWidth="1"/>
    <col min="2822" max="2822" width="15.7109375" style="8" bestFit="1" customWidth="1"/>
    <col min="2823" max="2823" width="15.7109375" style="8" customWidth="1"/>
    <col min="2824" max="2824" width="19.140625" style="8" customWidth="1"/>
    <col min="2825" max="2825" width="21.7109375" style="8" bestFit="1" customWidth="1"/>
    <col min="2826" max="2826" width="22.42578125" style="8" customWidth="1"/>
    <col min="2827" max="2827" width="12.42578125" style="8" bestFit="1" customWidth="1"/>
    <col min="2828" max="2828" width="24.5703125" style="8" bestFit="1" customWidth="1"/>
    <col min="2829" max="2829" width="10.7109375" style="8" customWidth="1"/>
    <col min="2830" max="2830" width="14.28515625" style="8" customWidth="1"/>
    <col min="2831" max="3069" width="9.140625" style="8"/>
    <col min="3070" max="3071" width="0" style="8" hidden="1" customWidth="1"/>
    <col min="3072" max="3072" width="11.42578125" style="8" bestFit="1" customWidth="1"/>
    <col min="3073" max="3073" width="40" style="8" customWidth="1"/>
    <col min="3074" max="3074" width="10.42578125" style="8" customWidth="1"/>
    <col min="3075" max="3075" width="10.140625" style="8" bestFit="1" customWidth="1"/>
    <col min="3076" max="3076" width="17.5703125" style="8" bestFit="1" customWidth="1"/>
    <col min="3077" max="3077" width="18.28515625" style="8" customWidth="1"/>
    <col min="3078" max="3078" width="15.7109375" style="8" bestFit="1" customWidth="1"/>
    <col min="3079" max="3079" width="15.7109375" style="8" customWidth="1"/>
    <col min="3080" max="3080" width="19.140625" style="8" customWidth="1"/>
    <col min="3081" max="3081" width="21.7109375" style="8" bestFit="1" customWidth="1"/>
    <col min="3082" max="3082" width="22.42578125" style="8" customWidth="1"/>
    <col min="3083" max="3083" width="12.42578125" style="8" bestFit="1" customWidth="1"/>
    <col min="3084" max="3084" width="24.5703125" style="8" bestFit="1" customWidth="1"/>
    <col min="3085" max="3085" width="10.7109375" style="8" customWidth="1"/>
    <col min="3086" max="3086" width="14.28515625" style="8" customWidth="1"/>
    <col min="3087" max="3325" width="9.140625" style="8"/>
    <col min="3326" max="3327" width="0" style="8" hidden="1" customWidth="1"/>
    <col min="3328" max="3328" width="11.42578125" style="8" bestFit="1" customWidth="1"/>
    <col min="3329" max="3329" width="40" style="8" customWidth="1"/>
    <col min="3330" max="3330" width="10.42578125" style="8" customWidth="1"/>
    <col min="3331" max="3331" width="10.140625" style="8" bestFit="1" customWidth="1"/>
    <col min="3332" max="3332" width="17.5703125" style="8" bestFit="1" customWidth="1"/>
    <col min="3333" max="3333" width="18.28515625" style="8" customWidth="1"/>
    <col min="3334" max="3334" width="15.7109375" style="8" bestFit="1" customWidth="1"/>
    <col min="3335" max="3335" width="15.7109375" style="8" customWidth="1"/>
    <col min="3336" max="3336" width="19.140625" style="8" customWidth="1"/>
    <col min="3337" max="3337" width="21.7109375" style="8" bestFit="1" customWidth="1"/>
    <col min="3338" max="3338" width="22.42578125" style="8" customWidth="1"/>
    <col min="3339" max="3339" width="12.42578125" style="8" bestFit="1" customWidth="1"/>
    <col min="3340" max="3340" width="24.5703125" style="8" bestFit="1" customWidth="1"/>
    <col min="3341" max="3341" width="10.7109375" style="8" customWidth="1"/>
    <col min="3342" max="3342" width="14.28515625" style="8" customWidth="1"/>
    <col min="3343" max="3581" width="9.140625" style="8"/>
    <col min="3582" max="3583" width="0" style="8" hidden="1" customWidth="1"/>
    <col min="3584" max="3584" width="11.42578125" style="8" bestFit="1" customWidth="1"/>
    <col min="3585" max="3585" width="40" style="8" customWidth="1"/>
    <col min="3586" max="3586" width="10.42578125" style="8" customWidth="1"/>
    <col min="3587" max="3587" width="10.140625" style="8" bestFit="1" customWidth="1"/>
    <col min="3588" max="3588" width="17.5703125" style="8" bestFit="1" customWidth="1"/>
    <col min="3589" max="3589" width="18.28515625" style="8" customWidth="1"/>
    <col min="3590" max="3590" width="15.7109375" style="8" bestFit="1" customWidth="1"/>
    <col min="3591" max="3591" width="15.7109375" style="8" customWidth="1"/>
    <col min="3592" max="3592" width="19.140625" style="8" customWidth="1"/>
    <col min="3593" max="3593" width="21.7109375" style="8" bestFit="1" customWidth="1"/>
    <col min="3594" max="3594" width="22.42578125" style="8" customWidth="1"/>
    <col min="3595" max="3595" width="12.42578125" style="8" bestFit="1" customWidth="1"/>
    <col min="3596" max="3596" width="24.5703125" style="8" bestFit="1" customWidth="1"/>
    <col min="3597" max="3597" width="10.7109375" style="8" customWidth="1"/>
    <col min="3598" max="3598" width="14.28515625" style="8" customWidth="1"/>
    <col min="3599" max="3837" width="9.140625" style="8"/>
    <col min="3838" max="3839" width="0" style="8" hidden="1" customWidth="1"/>
    <col min="3840" max="3840" width="11.42578125" style="8" bestFit="1" customWidth="1"/>
    <col min="3841" max="3841" width="40" style="8" customWidth="1"/>
    <col min="3842" max="3842" width="10.42578125" style="8" customWidth="1"/>
    <col min="3843" max="3843" width="10.140625" style="8" bestFit="1" customWidth="1"/>
    <col min="3844" max="3844" width="17.5703125" style="8" bestFit="1" customWidth="1"/>
    <col min="3845" max="3845" width="18.28515625" style="8" customWidth="1"/>
    <col min="3846" max="3846" width="15.7109375" style="8" bestFit="1" customWidth="1"/>
    <col min="3847" max="3847" width="15.7109375" style="8" customWidth="1"/>
    <col min="3848" max="3848" width="19.140625" style="8" customWidth="1"/>
    <col min="3849" max="3849" width="21.7109375" style="8" bestFit="1" customWidth="1"/>
    <col min="3850" max="3850" width="22.42578125" style="8" customWidth="1"/>
    <col min="3851" max="3851" width="12.42578125" style="8" bestFit="1" customWidth="1"/>
    <col min="3852" max="3852" width="24.5703125" style="8" bestFit="1" customWidth="1"/>
    <col min="3853" max="3853" width="10.7109375" style="8" customWidth="1"/>
    <col min="3854" max="3854" width="14.28515625" style="8" customWidth="1"/>
    <col min="3855" max="4093" width="9.140625" style="8"/>
    <col min="4094" max="4095" width="0" style="8" hidden="1" customWidth="1"/>
    <col min="4096" max="4096" width="11.42578125" style="8" bestFit="1" customWidth="1"/>
    <col min="4097" max="4097" width="40" style="8" customWidth="1"/>
    <col min="4098" max="4098" width="10.42578125" style="8" customWidth="1"/>
    <col min="4099" max="4099" width="10.140625" style="8" bestFit="1" customWidth="1"/>
    <col min="4100" max="4100" width="17.5703125" style="8" bestFit="1" customWidth="1"/>
    <col min="4101" max="4101" width="18.28515625" style="8" customWidth="1"/>
    <col min="4102" max="4102" width="15.7109375" style="8" bestFit="1" customWidth="1"/>
    <col min="4103" max="4103" width="15.7109375" style="8" customWidth="1"/>
    <col min="4104" max="4104" width="19.140625" style="8" customWidth="1"/>
    <col min="4105" max="4105" width="21.7109375" style="8" bestFit="1" customWidth="1"/>
    <col min="4106" max="4106" width="22.42578125" style="8" customWidth="1"/>
    <col min="4107" max="4107" width="12.42578125" style="8" bestFit="1" customWidth="1"/>
    <col min="4108" max="4108" width="24.5703125" style="8" bestFit="1" customWidth="1"/>
    <col min="4109" max="4109" width="10.7109375" style="8" customWidth="1"/>
    <col min="4110" max="4110" width="14.28515625" style="8" customWidth="1"/>
    <col min="4111" max="4349" width="9.140625" style="8"/>
    <col min="4350" max="4351" width="0" style="8" hidden="1" customWidth="1"/>
    <col min="4352" max="4352" width="11.42578125" style="8" bestFit="1" customWidth="1"/>
    <col min="4353" max="4353" width="40" style="8" customWidth="1"/>
    <col min="4354" max="4354" width="10.42578125" style="8" customWidth="1"/>
    <col min="4355" max="4355" width="10.140625" style="8" bestFit="1" customWidth="1"/>
    <col min="4356" max="4356" width="17.5703125" style="8" bestFit="1" customWidth="1"/>
    <col min="4357" max="4357" width="18.28515625" style="8" customWidth="1"/>
    <col min="4358" max="4358" width="15.7109375" style="8" bestFit="1" customWidth="1"/>
    <col min="4359" max="4359" width="15.7109375" style="8" customWidth="1"/>
    <col min="4360" max="4360" width="19.140625" style="8" customWidth="1"/>
    <col min="4361" max="4361" width="21.7109375" style="8" bestFit="1" customWidth="1"/>
    <col min="4362" max="4362" width="22.42578125" style="8" customWidth="1"/>
    <col min="4363" max="4363" width="12.42578125" style="8" bestFit="1" customWidth="1"/>
    <col min="4364" max="4364" width="24.5703125" style="8" bestFit="1" customWidth="1"/>
    <col min="4365" max="4365" width="10.7109375" style="8" customWidth="1"/>
    <col min="4366" max="4366" width="14.28515625" style="8" customWidth="1"/>
    <col min="4367" max="4605" width="9.140625" style="8"/>
    <col min="4606" max="4607" width="0" style="8" hidden="1" customWidth="1"/>
    <col min="4608" max="4608" width="11.42578125" style="8" bestFit="1" customWidth="1"/>
    <col min="4609" max="4609" width="40" style="8" customWidth="1"/>
    <col min="4610" max="4610" width="10.42578125" style="8" customWidth="1"/>
    <col min="4611" max="4611" width="10.140625" style="8" bestFit="1" customWidth="1"/>
    <col min="4612" max="4612" width="17.5703125" style="8" bestFit="1" customWidth="1"/>
    <col min="4613" max="4613" width="18.28515625" style="8" customWidth="1"/>
    <col min="4614" max="4614" width="15.7109375" style="8" bestFit="1" customWidth="1"/>
    <col min="4615" max="4615" width="15.7109375" style="8" customWidth="1"/>
    <col min="4616" max="4616" width="19.140625" style="8" customWidth="1"/>
    <col min="4617" max="4617" width="21.7109375" style="8" bestFit="1" customWidth="1"/>
    <col min="4618" max="4618" width="22.42578125" style="8" customWidth="1"/>
    <col min="4619" max="4619" width="12.42578125" style="8" bestFit="1" customWidth="1"/>
    <col min="4620" max="4620" width="24.5703125" style="8" bestFit="1" customWidth="1"/>
    <col min="4621" max="4621" width="10.7109375" style="8" customWidth="1"/>
    <col min="4622" max="4622" width="14.28515625" style="8" customWidth="1"/>
    <col min="4623" max="4861" width="9.140625" style="8"/>
    <col min="4862" max="4863" width="0" style="8" hidden="1" customWidth="1"/>
    <col min="4864" max="4864" width="11.42578125" style="8" bestFit="1" customWidth="1"/>
    <col min="4865" max="4865" width="40" style="8" customWidth="1"/>
    <col min="4866" max="4866" width="10.42578125" style="8" customWidth="1"/>
    <col min="4867" max="4867" width="10.140625" style="8" bestFit="1" customWidth="1"/>
    <col min="4868" max="4868" width="17.5703125" style="8" bestFit="1" customWidth="1"/>
    <col min="4869" max="4869" width="18.28515625" style="8" customWidth="1"/>
    <col min="4870" max="4870" width="15.7109375" style="8" bestFit="1" customWidth="1"/>
    <col min="4871" max="4871" width="15.7109375" style="8" customWidth="1"/>
    <col min="4872" max="4872" width="19.140625" style="8" customWidth="1"/>
    <col min="4873" max="4873" width="21.7109375" style="8" bestFit="1" customWidth="1"/>
    <col min="4874" max="4874" width="22.42578125" style="8" customWidth="1"/>
    <col min="4875" max="4875" width="12.42578125" style="8" bestFit="1" customWidth="1"/>
    <col min="4876" max="4876" width="24.5703125" style="8" bestFit="1" customWidth="1"/>
    <col min="4877" max="4877" width="10.7109375" style="8" customWidth="1"/>
    <col min="4878" max="4878" width="14.28515625" style="8" customWidth="1"/>
    <col min="4879" max="5117" width="9.140625" style="8"/>
    <col min="5118" max="5119" width="0" style="8" hidden="1" customWidth="1"/>
    <col min="5120" max="5120" width="11.42578125" style="8" bestFit="1" customWidth="1"/>
    <col min="5121" max="5121" width="40" style="8" customWidth="1"/>
    <col min="5122" max="5122" width="10.42578125" style="8" customWidth="1"/>
    <col min="5123" max="5123" width="10.140625" style="8" bestFit="1" customWidth="1"/>
    <col min="5124" max="5124" width="17.5703125" style="8" bestFit="1" customWidth="1"/>
    <col min="5125" max="5125" width="18.28515625" style="8" customWidth="1"/>
    <col min="5126" max="5126" width="15.7109375" style="8" bestFit="1" customWidth="1"/>
    <col min="5127" max="5127" width="15.7109375" style="8" customWidth="1"/>
    <col min="5128" max="5128" width="19.140625" style="8" customWidth="1"/>
    <col min="5129" max="5129" width="21.7109375" style="8" bestFit="1" customWidth="1"/>
    <col min="5130" max="5130" width="22.42578125" style="8" customWidth="1"/>
    <col min="5131" max="5131" width="12.42578125" style="8" bestFit="1" customWidth="1"/>
    <col min="5132" max="5132" width="24.5703125" style="8" bestFit="1" customWidth="1"/>
    <col min="5133" max="5133" width="10.7109375" style="8" customWidth="1"/>
    <col min="5134" max="5134" width="14.28515625" style="8" customWidth="1"/>
    <col min="5135" max="5373" width="9.140625" style="8"/>
    <col min="5374" max="5375" width="0" style="8" hidden="1" customWidth="1"/>
    <col min="5376" max="5376" width="11.42578125" style="8" bestFit="1" customWidth="1"/>
    <col min="5377" max="5377" width="40" style="8" customWidth="1"/>
    <col min="5378" max="5378" width="10.42578125" style="8" customWidth="1"/>
    <col min="5379" max="5379" width="10.140625" style="8" bestFit="1" customWidth="1"/>
    <col min="5380" max="5380" width="17.5703125" style="8" bestFit="1" customWidth="1"/>
    <col min="5381" max="5381" width="18.28515625" style="8" customWidth="1"/>
    <col min="5382" max="5382" width="15.7109375" style="8" bestFit="1" customWidth="1"/>
    <col min="5383" max="5383" width="15.7109375" style="8" customWidth="1"/>
    <col min="5384" max="5384" width="19.140625" style="8" customWidth="1"/>
    <col min="5385" max="5385" width="21.7109375" style="8" bestFit="1" customWidth="1"/>
    <col min="5386" max="5386" width="22.42578125" style="8" customWidth="1"/>
    <col min="5387" max="5387" width="12.42578125" style="8" bestFit="1" customWidth="1"/>
    <col min="5388" max="5388" width="24.5703125" style="8" bestFit="1" customWidth="1"/>
    <col min="5389" max="5389" width="10.7109375" style="8" customWidth="1"/>
    <col min="5390" max="5390" width="14.28515625" style="8" customWidth="1"/>
    <col min="5391" max="5629" width="9.140625" style="8"/>
    <col min="5630" max="5631" width="0" style="8" hidden="1" customWidth="1"/>
    <col min="5632" max="5632" width="11.42578125" style="8" bestFit="1" customWidth="1"/>
    <col min="5633" max="5633" width="40" style="8" customWidth="1"/>
    <col min="5634" max="5634" width="10.42578125" style="8" customWidth="1"/>
    <col min="5635" max="5635" width="10.140625" style="8" bestFit="1" customWidth="1"/>
    <col min="5636" max="5636" width="17.5703125" style="8" bestFit="1" customWidth="1"/>
    <col min="5637" max="5637" width="18.28515625" style="8" customWidth="1"/>
    <col min="5638" max="5638" width="15.7109375" style="8" bestFit="1" customWidth="1"/>
    <col min="5639" max="5639" width="15.7109375" style="8" customWidth="1"/>
    <col min="5640" max="5640" width="19.140625" style="8" customWidth="1"/>
    <col min="5641" max="5641" width="21.7109375" style="8" bestFit="1" customWidth="1"/>
    <col min="5642" max="5642" width="22.42578125" style="8" customWidth="1"/>
    <col min="5643" max="5643" width="12.42578125" style="8" bestFit="1" customWidth="1"/>
    <col min="5644" max="5644" width="24.5703125" style="8" bestFit="1" customWidth="1"/>
    <col min="5645" max="5645" width="10.7109375" style="8" customWidth="1"/>
    <col min="5646" max="5646" width="14.28515625" style="8" customWidth="1"/>
    <col min="5647" max="5885" width="9.140625" style="8"/>
    <col min="5886" max="5887" width="0" style="8" hidden="1" customWidth="1"/>
    <col min="5888" max="5888" width="11.42578125" style="8" bestFit="1" customWidth="1"/>
    <col min="5889" max="5889" width="40" style="8" customWidth="1"/>
    <col min="5890" max="5890" width="10.42578125" style="8" customWidth="1"/>
    <col min="5891" max="5891" width="10.140625" style="8" bestFit="1" customWidth="1"/>
    <col min="5892" max="5892" width="17.5703125" style="8" bestFit="1" customWidth="1"/>
    <col min="5893" max="5893" width="18.28515625" style="8" customWidth="1"/>
    <col min="5894" max="5894" width="15.7109375" style="8" bestFit="1" customWidth="1"/>
    <col min="5895" max="5895" width="15.7109375" style="8" customWidth="1"/>
    <col min="5896" max="5896" width="19.140625" style="8" customWidth="1"/>
    <col min="5897" max="5897" width="21.7109375" style="8" bestFit="1" customWidth="1"/>
    <col min="5898" max="5898" width="22.42578125" style="8" customWidth="1"/>
    <col min="5899" max="5899" width="12.42578125" style="8" bestFit="1" customWidth="1"/>
    <col min="5900" max="5900" width="24.5703125" style="8" bestFit="1" customWidth="1"/>
    <col min="5901" max="5901" width="10.7109375" style="8" customWidth="1"/>
    <col min="5902" max="5902" width="14.28515625" style="8" customWidth="1"/>
    <col min="5903" max="6141" width="9.140625" style="8"/>
    <col min="6142" max="6143" width="0" style="8" hidden="1" customWidth="1"/>
    <col min="6144" max="6144" width="11.42578125" style="8" bestFit="1" customWidth="1"/>
    <col min="6145" max="6145" width="40" style="8" customWidth="1"/>
    <col min="6146" max="6146" width="10.42578125" style="8" customWidth="1"/>
    <col min="6147" max="6147" width="10.140625" style="8" bestFit="1" customWidth="1"/>
    <col min="6148" max="6148" width="17.5703125" style="8" bestFit="1" customWidth="1"/>
    <col min="6149" max="6149" width="18.28515625" style="8" customWidth="1"/>
    <col min="6150" max="6150" width="15.7109375" style="8" bestFit="1" customWidth="1"/>
    <col min="6151" max="6151" width="15.7109375" style="8" customWidth="1"/>
    <col min="6152" max="6152" width="19.140625" style="8" customWidth="1"/>
    <col min="6153" max="6153" width="21.7109375" style="8" bestFit="1" customWidth="1"/>
    <col min="6154" max="6154" width="22.42578125" style="8" customWidth="1"/>
    <col min="6155" max="6155" width="12.42578125" style="8" bestFit="1" customWidth="1"/>
    <col min="6156" max="6156" width="24.5703125" style="8" bestFit="1" customWidth="1"/>
    <col min="6157" max="6157" width="10.7109375" style="8" customWidth="1"/>
    <col min="6158" max="6158" width="14.28515625" style="8" customWidth="1"/>
    <col min="6159" max="6397" width="9.140625" style="8"/>
    <col min="6398" max="6399" width="0" style="8" hidden="1" customWidth="1"/>
    <col min="6400" max="6400" width="11.42578125" style="8" bestFit="1" customWidth="1"/>
    <col min="6401" max="6401" width="40" style="8" customWidth="1"/>
    <col min="6402" max="6402" width="10.42578125" style="8" customWidth="1"/>
    <col min="6403" max="6403" width="10.140625" style="8" bestFit="1" customWidth="1"/>
    <col min="6404" max="6404" width="17.5703125" style="8" bestFit="1" customWidth="1"/>
    <col min="6405" max="6405" width="18.28515625" style="8" customWidth="1"/>
    <col min="6406" max="6406" width="15.7109375" style="8" bestFit="1" customWidth="1"/>
    <col min="6407" max="6407" width="15.7109375" style="8" customWidth="1"/>
    <col min="6408" max="6408" width="19.140625" style="8" customWidth="1"/>
    <col min="6409" max="6409" width="21.7109375" style="8" bestFit="1" customWidth="1"/>
    <col min="6410" max="6410" width="22.42578125" style="8" customWidth="1"/>
    <col min="6411" max="6411" width="12.42578125" style="8" bestFit="1" customWidth="1"/>
    <col min="6412" max="6412" width="24.5703125" style="8" bestFit="1" customWidth="1"/>
    <col min="6413" max="6413" width="10.7109375" style="8" customWidth="1"/>
    <col min="6414" max="6414" width="14.28515625" style="8" customWidth="1"/>
    <col min="6415" max="6653" width="9.140625" style="8"/>
    <col min="6654" max="6655" width="0" style="8" hidden="1" customWidth="1"/>
    <col min="6656" max="6656" width="11.42578125" style="8" bestFit="1" customWidth="1"/>
    <col min="6657" max="6657" width="40" style="8" customWidth="1"/>
    <col min="6658" max="6658" width="10.42578125" style="8" customWidth="1"/>
    <col min="6659" max="6659" width="10.140625" style="8" bestFit="1" customWidth="1"/>
    <col min="6660" max="6660" width="17.5703125" style="8" bestFit="1" customWidth="1"/>
    <col min="6661" max="6661" width="18.28515625" style="8" customWidth="1"/>
    <col min="6662" max="6662" width="15.7109375" style="8" bestFit="1" customWidth="1"/>
    <col min="6663" max="6663" width="15.7109375" style="8" customWidth="1"/>
    <col min="6664" max="6664" width="19.140625" style="8" customWidth="1"/>
    <col min="6665" max="6665" width="21.7109375" style="8" bestFit="1" customWidth="1"/>
    <col min="6666" max="6666" width="22.42578125" style="8" customWidth="1"/>
    <col min="6667" max="6667" width="12.42578125" style="8" bestFit="1" customWidth="1"/>
    <col min="6668" max="6668" width="24.5703125" style="8" bestFit="1" customWidth="1"/>
    <col min="6669" max="6669" width="10.7109375" style="8" customWidth="1"/>
    <col min="6670" max="6670" width="14.28515625" style="8" customWidth="1"/>
    <col min="6671" max="6909" width="9.140625" style="8"/>
    <col min="6910" max="6911" width="0" style="8" hidden="1" customWidth="1"/>
    <col min="6912" max="6912" width="11.42578125" style="8" bestFit="1" customWidth="1"/>
    <col min="6913" max="6913" width="40" style="8" customWidth="1"/>
    <col min="6914" max="6914" width="10.42578125" style="8" customWidth="1"/>
    <col min="6915" max="6915" width="10.140625" style="8" bestFit="1" customWidth="1"/>
    <col min="6916" max="6916" width="17.5703125" style="8" bestFit="1" customWidth="1"/>
    <col min="6917" max="6917" width="18.28515625" style="8" customWidth="1"/>
    <col min="6918" max="6918" width="15.7109375" style="8" bestFit="1" customWidth="1"/>
    <col min="6919" max="6919" width="15.7109375" style="8" customWidth="1"/>
    <col min="6920" max="6920" width="19.140625" style="8" customWidth="1"/>
    <col min="6921" max="6921" width="21.7109375" style="8" bestFit="1" customWidth="1"/>
    <col min="6922" max="6922" width="22.42578125" style="8" customWidth="1"/>
    <col min="6923" max="6923" width="12.42578125" style="8" bestFit="1" customWidth="1"/>
    <col min="6924" max="6924" width="24.5703125" style="8" bestFit="1" customWidth="1"/>
    <col min="6925" max="6925" width="10.7109375" style="8" customWidth="1"/>
    <col min="6926" max="6926" width="14.28515625" style="8" customWidth="1"/>
    <col min="6927" max="7165" width="9.140625" style="8"/>
    <col min="7166" max="7167" width="0" style="8" hidden="1" customWidth="1"/>
    <col min="7168" max="7168" width="11.42578125" style="8" bestFit="1" customWidth="1"/>
    <col min="7169" max="7169" width="40" style="8" customWidth="1"/>
    <col min="7170" max="7170" width="10.42578125" style="8" customWidth="1"/>
    <col min="7171" max="7171" width="10.140625" style="8" bestFit="1" customWidth="1"/>
    <col min="7172" max="7172" width="17.5703125" style="8" bestFit="1" customWidth="1"/>
    <col min="7173" max="7173" width="18.28515625" style="8" customWidth="1"/>
    <col min="7174" max="7174" width="15.7109375" style="8" bestFit="1" customWidth="1"/>
    <col min="7175" max="7175" width="15.7109375" style="8" customWidth="1"/>
    <col min="7176" max="7176" width="19.140625" style="8" customWidth="1"/>
    <col min="7177" max="7177" width="21.7109375" style="8" bestFit="1" customWidth="1"/>
    <col min="7178" max="7178" width="22.42578125" style="8" customWidth="1"/>
    <col min="7179" max="7179" width="12.42578125" style="8" bestFit="1" customWidth="1"/>
    <col min="7180" max="7180" width="24.5703125" style="8" bestFit="1" customWidth="1"/>
    <col min="7181" max="7181" width="10.7109375" style="8" customWidth="1"/>
    <col min="7182" max="7182" width="14.28515625" style="8" customWidth="1"/>
    <col min="7183" max="7421" width="9.140625" style="8"/>
    <col min="7422" max="7423" width="0" style="8" hidden="1" customWidth="1"/>
    <col min="7424" max="7424" width="11.42578125" style="8" bestFit="1" customWidth="1"/>
    <col min="7425" max="7425" width="40" style="8" customWidth="1"/>
    <col min="7426" max="7426" width="10.42578125" style="8" customWidth="1"/>
    <col min="7427" max="7427" width="10.140625" style="8" bestFit="1" customWidth="1"/>
    <col min="7428" max="7428" width="17.5703125" style="8" bestFit="1" customWidth="1"/>
    <col min="7429" max="7429" width="18.28515625" style="8" customWidth="1"/>
    <col min="7430" max="7430" width="15.7109375" style="8" bestFit="1" customWidth="1"/>
    <col min="7431" max="7431" width="15.7109375" style="8" customWidth="1"/>
    <col min="7432" max="7432" width="19.140625" style="8" customWidth="1"/>
    <col min="7433" max="7433" width="21.7109375" style="8" bestFit="1" customWidth="1"/>
    <col min="7434" max="7434" width="22.42578125" style="8" customWidth="1"/>
    <col min="7435" max="7435" width="12.42578125" style="8" bestFit="1" customWidth="1"/>
    <col min="7436" max="7436" width="24.5703125" style="8" bestFit="1" customWidth="1"/>
    <col min="7437" max="7437" width="10.7109375" style="8" customWidth="1"/>
    <col min="7438" max="7438" width="14.28515625" style="8" customWidth="1"/>
    <col min="7439" max="7677" width="9.140625" style="8"/>
    <col min="7678" max="7679" width="0" style="8" hidden="1" customWidth="1"/>
    <col min="7680" max="7680" width="11.42578125" style="8" bestFit="1" customWidth="1"/>
    <col min="7681" max="7681" width="40" style="8" customWidth="1"/>
    <col min="7682" max="7682" width="10.42578125" style="8" customWidth="1"/>
    <col min="7683" max="7683" width="10.140625" style="8" bestFit="1" customWidth="1"/>
    <col min="7684" max="7684" width="17.5703125" style="8" bestFit="1" customWidth="1"/>
    <col min="7685" max="7685" width="18.28515625" style="8" customWidth="1"/>
    <col min="7686" max="7686" width="15.7109375" style="8" bestFit="1" customWidth="1"/>
    <col min="7687" max="7687" width="15.7109375" style="8" customWidth="1"/>
    <col min="7688" max="7688" width="19.140625" style="8" customWidth="1"/>
    <col min="7689" max="7689" width="21.7109375" style="8" bestFit="1" customWidth="1"/>
    <col min="7690" max="7690" width="22.42578125" style="8" customWidth="1"/>
    <col min="7691" max="7691" width="12.42578125" style="8" bestFit="1" customWidth="1"/>
    <col min="7692" max="7692" width="24.5703125" style="8" bestFit="1" customWidth="1"/>
    <col min="7693" max="7693" width="10.7109375" style="8" customWidth="1"/>
    <col min="7694" max="7694" width="14.28515625" style="8" customWidth="1"/>
    <col min="7695" max="7933" width="9.140625" style="8"/>
    <col min="7934" max="7935" width="0" style="8" hidden="1" customWidth="1"/>
    <col min="7936" max="7936" width="11.42578125" style="8" bestFit="1" customWidth="1"/>
    <col min="7937" max="7937" width="40" style="8" customWidth="1"/>
    <col min="7938" max="7938" width="10.42578125" style="8" customWidth="1"/>
    <col min="7939" max="7939" width="10.140625" style="8" bestFit="1" customWidth="1"/>
    <col min="7940" max="7940" width="17.5703125" style="8" bestFit="1" customWidth="1"/>
    <col min="7941" max="7941" width="18.28515625" style="8" customWidth="1"/>
    <col min="7942" max="7942" width="15.7109375" style="8" bestFit="1" customWidth="1"/>
    <col min="7943" max="7943" width="15.7109375" style="8" customWidth="1"/>
    <col min="7944" max="7944" width="19.140625" style="8" customWidth="1"/>
    <col min="7945" max="7945" width="21.7109375" style="8" bestFit="1" customWidth="1"/>
    <col min="7946" max="7946" width="22.42578125" style="8" customWidth="1"/>
    <col min="7947" max="7947" width="12.42578125" style="8" bestFit="1" customWidth="1"/>
    <col min="7948" max="7948" width="24.5703125" style="8" bestFit="1" customWidth="1"/>
    <col min="7949" max="7949" width="10.7109375" style="8" customWidth="1"/>
    <col min="7950" max="7950" width="14.28515625" style="8" customWidth="1"/>
    <col min="7951" max="8189" width="9.140625" style="8"/>
    <col min="8190" max="8191" width="0" style="8" hidden="1" customWidth="1"/>
    <col min="8192" max="8192" width="11.42578125" style="8" bestFit="1" customWidth="1"/>
    <col min="8193" max="8193" width="40" style="8" customWidth="1"/>
    <col min="8194" max="8194" width="10.42578125" style="8" customWidth="1"/>
    <col min="8195" max="8195" width="10.140625" style="8" bestFit="1" customWidth="1"/>
    <col min="8196" max="8196" width="17.5703125" style="8" bestFit="1" customWidth="1"/>
    <col min="8197" max="8197" width="18.28515625" style="8" customWidth="1"/>
    <col min="8198" max="8198" width="15.7109375" style="8" bestFit="1" customWidth="1"/>
    <col min="8199" max="8199" width="15.7109375" style="8" customWidth="1"/>
    <col min="8200" max="8200" width="19.140625" style="8" customWidth="1"/>
    <col min="8201" max="8201" width="21.7109375" style="8" bestFit="1" customWidth="1"/>
    <col min="8202" max="8202" width="22.42578125" style="8" customWidth="1"/>
    <col min="8203" max="8203" width="12.42578125" style="8" bestFit="1" customWidth="1"/>
    <col min="8204" max="8204" width="24.5703125" style="8" bestFit="1" customWidth="1"/>
    <col min="8205" max="8205" width="10.7109375" style="8" customWidth="1"/>
    <col min="8206" max="8206" width="14.28515625" style="8" customWidth="1"/>
    <col min="8207" max="8445" width="9.140625" style="8"/>
    <col min="8446" max="8447" width="0" style="8" hidden="1" customWidth="1"/>
    <col min="8448" max="8448" width="11.42578125" style="8" bestFit="1" customWidth="1"/>
    <col min="8449" max="8449" width="40" style="8" customWidth="1"/>
    <col min="8450" max="8450" width="10.42578125" style="8" customWidth="1"/>
    <col min="8451" max="8451" width="10.140625" style="8" bestFit="1" customWidth="1"/>
    <col min="8452" max="8452" width="17.5703125" style="8" bestFit="1" customWidth="1"/>
    <col min="8453" max="8453" width="18.28515625" style="8" customWidth="1"/>
    <col min="8454" max="8454" width="15.7109375" style="8" bestFit="1" customWidth="1"/>
    <col min="8455" max="8455" width="15.7109375" style="8" customWidth="1"/>
    <col min="8456" max="8456" width="19.140625" style="8" customWidth="1"/>
    <col min="8457" max="8457" width="21.7109375" style="8" bestFit="1" customWidth="1"/>
    <col min="8458" max="8458" width="22.42578125" style="8" customWidth="1"/>
    <col min="8459" max="8459" width="12.42578125" style="8" bestFit="1" customWidth="1"/>
    <col min="8460" max="8460" width="24.5703125" style="8" bestFit="1" customWidth="1"/>
    <col min="8461" max="8461" width="10.7109375" style="8" customWidth="1"/>
    <col min="8462" max="8462" width="14.28515625" style="8" customWidth="1"/>
    <col min="8463" max="8701" width="9.140625" style="8"/>
    <col min="8702" max="8703" width="0" style="8" hidden="1" customWidth="1"/>
    <col min="8704" max="8704" width="11.42578125" style="8" bestFit="1" customWidth="1"/>
    <col min="8705" max="8705" width="40" style="8" customWidth="1"/>
    <col min="8706" max="8706" width="10.42578125" style="8" customWidth="1"/>
    <col min="8707" max="8707" width="10.140625" style="8" bestFit="1" customWidth="1"/>
    <col min="8708" max="8708" width="17.5703125" style="8" bestFit="1" customWidth="1"/>
    <col min="8709" max="8709" width="18.28515625" style="8" customWidth="1"/>
    <col min="8710" max="8710" width="15.7109375" style="8" bestFit="1" customWidth="1"/>
    <col min="8711" max="8711" width="15.7109375" style="8" customWidth="1"/>
    <col min="8712" max="8712" width="19.140625" style="8" customWidth="1"/>
    <col min="8713" max="8713" width="21.7109375" style="8" bestFit="1" customWidth="1"/>
    <col min="8714" max="8714" width="22.42578125" style="8" customWidth="1"/>
    <col min="8715" max="8715" width="12.42578125" style="8" bestFit="1" customWidth="1"/>
    <col min="8716" max="8716" width="24.5703125" style="8" bestFit="1" customWidth="1"/>
    <col min="8717" max="8717" width="10.7109375" style="8" customWidth="1"/>
    <col min="8718" max="8718" width="14.28515625" style="8" customWidth="1"/>
    <col min="8719" max="8957" width="9.140625" style="8"/>
    <col min="8958" max="8959" width="0" style="8" hidden="1" customWidth="1"/>
    <col min="8960" max="8960" width="11.42578125" style="8" bestFit="1" customWidth="1"/>
    <col min="8961" max="8961" width="40" style="8" customWidth="1"/>
    <col min="8962" max="8962" width="10.42578125" style="8" customWidth="1"/>
    <col min="8963" max="8963" width="10.140625" style="8" bestFit="1" customWidth="1"/>
    <col min="8964" max="8964" width="17.5703125" style="8" bestFit="1" customWidth="1"/>
    <col min="8965" max="8965" width="18.28515625" style="8" customWidth="1"/>
    <col min="8966" max="8966" width="15.7109375" style="8" bestFit="1" customWidth="1"/>
    <col min="8967" max="8967" width="15.7109375" style="8" customWidth="1"/>
    <col min="8968" max="8968" width="19.140625" style="8" customWidth="1"/>
    <col min="8969" max="8969" width="21.7109375" style="8" bestFit="1" customWidth="1"/>
    <col min="8970" max="8970" width="22.42578125" style="8" customWidth="1"/>
    <col min="8971" max="8971" width="12.42578125" style="8" bestFit="1" customWidth="1"/>
    <col min="8972" max="8972" width="24.5703125" style="8" bestFit="1" customWidth="1"/>
    <col min="8973" max="8973" width="10.7109375" style="8" customWidth="1"/>
    <col min="8974" max="8974" width="14.28515625" style="8" customWidth="1"/>
    <col min="8975" max="9213" width="9.140625" style="8"/>
    <col min="9214" max="9215" width="0" style="8" hidden="1" customWidth="1"/>
    <col min="9216" max="9216" width="11.42578125" style="8" bestFit="1" customWidth="1"/>
    <col min="9217" max="9217" width="40" style="8" customWidth="1"/>
    <col min="9218" max="9218" width="10.42578125" style="8" customWidth="1"/>
    <col min="9219" max="9219" width="10.140625" style="8" bestFit="1" customWidth="1"/>
    <col min="9220" max="9220" width="17.5703125" style="8" bestFit="1" customWidth="1"/>
    <col min="9221" max="9221" width="18.28515625" style="8" customWidth="1"/>
    <col min="9222" max="9222" width="15.7109375" style="8" bestFit="1" customWidth="1"/>
    <col min="9223" max="9223" width="15.7109375" style="8" customWidth="1"/>
    <col min="9224" max="9224" width="19.140625" style="8" customWidth="1"/>
    <col min="9225" max="9225" width="21.7109375" style="8" bestFit="1" customWidth="1"/>
    <col min="9226" max="9226" width="22.42578125" style="8" customWidth="1"/>
    <col min="9227" max="9227" width="12.42578125" style="8" bestFit="1" customWidth="1"/>
    <col min="9228" max="9228" width="24.5703125" style="8" bestFit="1" customWidth="1"/>
    <col min="9229" max="9229" width="10.7109375" style="8" customWidth="1"/>
    <col min="9230" max="9230" width="14.28515625" style="8" customWidth="1"/>
    <col min="9231" max="9469" width="9.140625" style="8"/>
    <col min="9470" max="9471" width="0" style="8" hidden="1" customWidth="1"/>
    <col min="9472" max="9472" width="11.42578125" style="8" bestFit="1" customWidth="1"/>
    <col min="9473" max="9473" width="40" style="8" customWidth="1"/>
    <col min="9474" max="9474" width="10.42578125" style="8" customWidth="1"/>
    <col min="9475" max="9475" width="10.140625" style="8" bestFit="1" customWidth="1"/>
    <col min="9476" max="9476" width="17.5703125" style="8" bestFit="1" customWidth="1"/>
    <col min="9477" max="9477" width="18.28515625" style="8" customWidth="1"/>
    <col min="9478" max="9478" width="15.7109375" style="8" bestFit="1" customWidth="1"/>
    <col min="9479" max="9479" width="15.7109375" style="8" customWidth="1"/>
    <col min="9480" max="9480" width="19.140625" style="8" customWidth="1"/>
    <col min="9481" max="9481" width="21.7109375" style="8" bestFit="1" customWidth="1"/>
    <col min="9482" max="9482" width="22.42578125" style="8" customWidth="1"/>
    <col min="9483" max="9483" width="12.42578125" style="8" bestFit="1" customWidth="1"/>
    <col min="9484" max="9484" width="24.5703125" style="8" bestFit="1" customWidth="1"/>
    <col min="9485" max="9485" width="10.7109375" style="8" customWidth="1"/>
    <col min="9486" max="9486" width="14.28515625" style="8" customWidth="1"/>
    <col min="9487" max="9725" width="9.140625" style="8"/>
    <col min="9726" max="9727" width="0" style="8" hidden="1" customWidth="1"/>
    <col min="9728" max="9728" width="11.42578125" style="8" bestFit="1" customWidth="1"/>
    <col min="9729" max="9729" width="40" style="8" customWidth="1"/>
    <col min="9730" max="9730" width="10.42578125" style="8" customWidth="1"/>
    <col min="9731" max="9731" width="10.140625" style="8" bestFit="1" customWidth="1"/>
    <col min="9732" max="9732" width="17.5703125" style="8" bestFit="1" customWidth="1"/>
    <col min="9733" max="9733" width="18.28515625" style="8" customWidth="1"/>
    <col min="9734" max="9734" width="15.7109375" style="8" bestFit="1" customWidth="1"/>
    <col min="9735" max="9735" width="15.7109375" style="8" customWidth="1"/>
    <col min="9736" max="9736" width="19.140625" style="8" customWidth="1"/>
    <col min="9737" max="9737" width="21.7109375" style="8" bestFit="1" customWidth="1"/>
    <col min="9738" max="9738" width="22.42578125" style="8" customWidth="1"/>
    <col min="9739" max="9739" width="12.42578125" style="8" bestFit="1" customWidth="1"/>
    <col min="9740" max="9740" width="24.5703125" style="8" bestFit="1" customWidth="1"/>
    <col min="9741" max="9741" width="10.7109375" style="8" customWidth="1"/>
    <col min="9742" max="9742" width="14.28515625" style="8" customWidth="1"/>
    <col min="9743" max="9981" width="9.140625" style="8"/>
    <col min="9982" max="9983" width="0" style="8" hidden="1" customWidth="1"/>
    <col min="9984" max="9984" width="11.42578125" style="8" bestFit="1" customWidth="1"/>
    <col min="9985" max="9985" width="40" style="8" customWidth="1"/>
    <col min="9986" max="9986" width="10.42578125" style="8" customWidth="1"/>
    <col min="9987" max="9987" width="10.140625" style="8" bestFit="1" customWidth="1"/>
    <col min="9988" max="9988" width="17.5703125" style="8" bestFit="1" customWidth="1"/>
    <col min="9989" max="9989" width="18.28515625" style="8" customWidth="1"/>
    <col min="9990" max="9990" width="15.7109375" style="8" bestFit="1" customWidth="1"/>
    <col min="9991" max="9991" width="15.7109375" style="8" customWidth="1"/>
    <col min="9992" max="9992" width="19.140625" style="8" customWidth="1"/>
    <col min="9993" max="9993" width="21.7109375" style="8" bestFit="1" customWidth="1"/>
    <col min="9994" max="9994" width="22.42578125" style="8" customWidth="1"/>
    <col min="9995" max="9995" width="12.42578125" style="8" bestFit="1" customWidth="1"/>
    <col min="9996" max="9996" width="24.5703125" style="8" bestFit="1" customWidth="1"/>
    <col min="9997" max="9997" width="10.7109375" style="8" customWidth="1"/>
    <col min="9998" max="9998" width="14.28515625" style="8" customWidth="1"/>
    <col min="9999" max="10237" width="9.140625" style="8"/>
    <col min="10238" max="10239" width="0" style="8" hidden="1" customWidth="1"/>
    <col min="10240" max="10240" width="11.42578125" style="8" bestFit="1" customWidth="1"/>
    <col min="10241" max="10241" width="40" style="8" customWidth="1"/>
    <col min="10242" max="10242" width="10.42578125" style="8" customWidth="1"/>
    <col min="10243" max="10243" width="10.140625" style="8" bestFit="1" customWidth="1"/>
    <col min="10244" max="10244" width="17.5703125" style="8" bestFit="1" customWidth="1"/>
    <col min="10245" max="10245" width="18.28515625" style="8" customWidth="1"/>
    <col min="10246" max="10246" width="15.7109375" style="8" bestFit="1" customWidth="1"/>
    <col min="10247" max="10247" width="15.7109375" style="8" customWidth="1"/>
    <col min="10248" max="10248" width="19.140625" style="8" customWidth="1"/>
    <col min="10249" max="10249" width="21.7109375" style="8" bestFit="1" customWidth="1"/>
    <col min="10250" max="10250" width="22.42578125" style="8" customWidth="1"/>
    <col min="10251" max="10251" width="12.42578125" style="8" bestFit="1" customWidth="1"/>
    <col min="10252" max="10252" width="24.5703125" style="8" bestFit="1" customWidth="1"/>
    <col min="10253" max="10253" width="10.7109375" style="8" customWidth="1"/>
    <col min="10254" max="10254" width="14.28515625" style="8" customWidth="1"/>
    <col min="10255" max="10493" width="9.140625" style="8"/>
    <col min="10494" max="10495" width="0" style="8" hidden="1" customWidth="1"/>
    <col min="10496" max="10496" width="11.42578125" style="8" bestFit="1" customWidth="1"/>
    <col min="10497" max="10497" width="40" style="8" customWidth="1"/>
    <col min="10498" max="10498" width="10.42578125" style="8" customWidth="1"/>
    <col min="10499" max="10499" width="10.140625" style="8" bestFit="1" customWidth="1"/>
    <col min="10500" max="10500" width="17.5703125" style="8" bestFit="1" customWidth="1"/>
    <col min="10501" max="10501" width="18.28515625" style="8" customWidth="1"/>
    <col min="10502" max="10502" width="15.7109375" style="8" bestFit="1" customWidth="1"/>
    <col min="10503" max="10503" width="15.7109375" style="8" customWidth="1"/>
    <col min="10504" max="10504" width="19.140625" style="8" customWidth="1"/>
    <col min="10505" max="10505" width="21.7109375" style="8" bestFit="1" customWidth="1"/>
    <col min="10506" max="10506" width="22.42578125" style="8" customWidth="1"/>
    <col min="10507" max="10507" width="12.42578125" style="8" bestFit="1" customWidth="1"/>
    <col min="10508" max="10508" width="24.5703125" style="8" bestFit="1" customWidth="1"/>
    <col min="10509" max="10509" width="10.7109375" style="8" customWidth="1"/>
    <col min="10510" max="10510" width="14.28515625" style="8" customWidth="1"/>
    <col min="10511" max="10749" width="9.140625" style="8"/>
    <col min="10750" max="10751" width="0" style="8" hidden="1" customWidth="1"/>
    <col min="10752" max="10752" width="11.42578125" style="8" bestFit="1" customWidth="1"/>
    <col min="10753" max="10753" width="40" style="8" customWidth="1"/>
    <col min="10754" max="10754" width="10.42578125" style="8" customWidth="1"/>
    <col min="10755" max="10755" width="10.140625" style="8" bestFit="1" customWidth="1"/>
    <col min="10756" max="10756" width="17.5703125" style="8" bestFit="1" customWidth="1"/>
    <col min="10757" max="10757" width="18.28515625" style="8" customWidth="1"/>
    <col min="10758" max="10758" width="15.7109375" style="8" bestFit="1" customWidth="1"/>
    <col min="10759" max="10759" width="15.7109375" style="8" customWidth="1"/>
    <col min="10760" max="10760" width="19.140625" style="8" customWidth="1"/>
    <col min="10761" max="10761" width="21.7109375" style="8" bestFit="1" customWidth="1"/>
    <col min="10762" max="10762" width="22.42578125" style="8" customWidth="1"/>
    <col min="10763" max="10763" width="12.42578125" style="8" bestFit="1" customWidth="1"/>
    <col min="10764" max="10764" width="24.5703125" style="8" bestFit="1" customWidth="1"/>
    <col min="10765" max="10765" width="10.7109375" style="8" customWidth="1"/>
    <col min="10766" max="10766" width="14.28515625" style="8" customWidth="1"/>
    <col min="10767" max="11005" width="9.140625" style="8"/>
    <col min="11006" max="11007" width="0" style="8" hidden="1" customWidth="1"/>
    <col min="11008" max="11008" width="11.42578125" style="8" bestFit="1" customWidth="1"/>
    <col min="11009" max="11009" width="40" style="8" customWidth="1"/>
    <col min="11010" max="11010" width="10.42578125" style="8" customWidth="1"/>
    <col min="11011" max="11011" width="10.140625" style="8" bestFit="1" customWidth="1"/>
    <col min="11012" max="11012" width="17.5703125" style="8" bestFit="1" customWidth="1"/>
    <col min="11013" max="11013" width="18.28515625" style="8" customWidth="1"/>
    <col min="11014" max="11014" width="15.7109375" style="8" bestFit="1" customWidth="1"/>
    <col min="11015" max="11015" width="15.7109375" style="8" customWidth="1"/>
    <col min="11016" max="11016" width="19.140625" style="8" customWidth="1"/>
    <col min="11017" max="11017" width="21.7109375" style="8" bestFit="1" customWidth="1"/>
    <col min="11018" max="11018" width="22.42578125" style="8" customWidth="1"/>
    <col min="11019" max="11019" width="12.42578125" style="8" bestFit="1" customWidth="1"/>
    <col min="11020" max="11020" width="24.5703125" style="8" bestFit="1" customWidth="1"/>
    <col min="11021" max="11021" width="10.7109375" style="8" customWidth="1"/>
    <col min="11022" max="11022" width="14.28515625" style="8" customWidth="1"/>
    <col min="11023" max="11261" width="9.140625" style="8"/>
    <col min="11262" max="11263" width="0" style="8" hidden="1" customWidth="1"/>
    <col min="11264" max="11264" width="11.42578125" style="8" bestFit="1" customWidth="1"/>
    <col min="11265" max="11265" width="40" style="8" customWidth="1"/>
    <col min="11266" max="11266" width="10.42578125" style="8" customWidth="1"/>
    <col min="11267" max="11267" width="10.140625" style="8" bestFit="1" customWidth="1"/>
    <col min="11268" max="11268" width="17.5703125" style="8" bestFit="1" customWidth="1"/>
    <col min="11269" max="11269" width="18.28515625" style="8" customWidth="1"/>
    <col min="11270" max="11270" width="15.7109375" style="8" bestFit="1" customWidth="1"/>
    <col min="11271" max="11271" width="15.7109375" style="8" customWidth="1"/>
    <col min="11272" max="11272" width="19.140625" style="8" customWidth="1"/>
    <col min="11273" max="11273" width="21.7109375" style="8" bestFit="1" customWidth="1"/>
    <col min="11274" max="11274" width="22.42578125" style="8" customWidth="1"/>
    <col min="11275" max="11275" width="12.42578125" style="8" bestFit="1" customWidth="1"/>
    <col min="11276" max="11276" width="24.5703125" style="8" bestFit="1" customWidth="1"/>
    <col min="11277" max="11277" width="10.7109375" style="8" customWidth="1"/>
    <col min="11278" max="11278" width="14.28515625" style="8" customWidth="1"/>
    <col min="11279" max="11517" width="9.140625" style="8"/>
    <col min="11518" max="11519" width="0" style="8" hidden="1" customWidth="1"/>
    <col min="11520" max="11520" width="11.42578125" style="8" bestFit="1" customWidth="1"/>
    <col min="11521" max="11521" width="40" style="8" customWidth="1"/>
    <col min="11522" max="11522" width="10.42578125" style="8" customWidth="1"/>
    <col min="11523" max="11523" width="10.140625" style="8" bestFit="1" customWidth="1"/>
    <col min="11524" max="11524" width="17.5703125" style="8" bestFit="1" customWidth="1"/>
    <col min="11525" max="11525" width="18.28515625" style="8" customWidth="1"/>
    <col min="11526" max="11526" width="15.7109375" style="8" bestFit="1" customWidth="1"/>
    <col min="11527" max="11527" width="15.7109375" style="8" customWidth="1"/>
    <col min="11528" max="11528" width="19.140625" style="8" customWidth="1"/>
    <col min="11529" max="11529" width="21.7109375" style="8" bestFit="1" customWidth="1"/>
    <col min="11530" max="11530" width="22.42578125" style="8" customWidth="1"/>
    <col min="11531" max="11531" width="12.42578125" style="8" bestFit="1" customWidth="1"/>
    <col min="11532" max="11532" width="24.5703125" style="8" bestFit="1" customWidth="1"/>
    <col min="11533" max="11533" width="10.7109375" style="8" customWidth="1"/>
    <col min="11534" max="11534" width="14.28515625" style="8" customWidth="1"/>
    <col min="11535" max="11773" width="9.140625" style="8"/>
    <col min="11774" max="11775" width="0" style="8" hidden="1" customWidth="1"/>
    <col min="11776" max="11776" width="11.42578125" style="8" bestFit="1" customWidth="1"/>
    <col min="11777" max="11777" width="40" style="8" customWidth="1"/>
    <col min="11778" max="11778" width="10.42578125" style="8" customWidth="1"/>
    <col min="11779" max="11779" width="10.140625" style="8" bestFit="1" customWidth="1"/>
    <col min="11780" max="11780" width="17.5703125" style="8" bestFit="1" customWidth="1"/>
    <col min="11781" max="11781" width="18.28515625" style="8" customWidth="1"/>
    <col min="11782" max="11782" width="15.7109375" style="8" bestFit="1" customWidth="1"/>
    <col min="11783" max="11783" width="15.7109375" style="8" customWidth="1"/>
    <col min="11784" max="11784" width="19.140625" style="8" customWidth="1"/>
    <col min="11785" max="11785" width="21.7109375" style="8" bestFit="1" customWidth="1"/>
    <col min="11786" max="11786" width="22.42578125" style="8" customWidth="1"/>
    <col min="11787" max="11787" width="12.42578125" style="8" bestFit="1" customWidth="1"/>
    <col min="11788" max="11788" width="24.5703125" style="8" bestFit="1" customWidth="1"/>
    <col min="11789" max="11789" width="10.7109375" style="8" customWidth="1"/>
    <col min="11790" max="11790" width="14.28515625" style="8" customWidth="1"/>
    <col min="11791" max="12029" width="9.140625" style="8"/>
    <col min="12030" max="12031" width="0" style="8" hidden="1" customWidth="1"/>
    <col min="12032" max="12032" width="11.42578125" style="8" bestFit="1" customWidth="1"/>
    <col min="12033" max="12033" width="40" style="8" customWidth="1"/>
    <col min="12034" max="12034" width="10.42578125" style="8" customWidth="1"/>
    <col min="12035" max="12035" width="10.140625" style="8" bestFit="1" customWidth="1"/>
    <col min="12036" max="12036" width="17.5703125" style="8" bestFit="1" customWidth="1"/>
    <col min="12037" max="12037" width="18.28515625" style="8" customWidth="1"/>
    <col min="12038" max="12038" width="15.7109375" style="8" bestFit="1" customWidth="1"/>
    <col min="12039" max="12039" width="15.7109375" style="8" customWidth="1"/>
    <col min="12040" max="12040" width="19.140625" style="8" customWidth="1"/>
    <col min="12041" max="12041" width="21.7109375" style="8" bestFit="1" customWidth="1"/>
    <col min="12042" max="12042" width="22.42578125" style="8" customWidth="1"/>
    <col min="12043" max="12043" width="12.42578125" style="8" bestFit="1" customWidth="1"/>
    <col min="12044" max="12044" width="24.5703125" style="8" bestFit="1" customWidth="1"/>
    <col min="12045" max="12045" width="10.7109375" style="8" customWidth="1"/>
    <col min="12046" max="12046" width="14.28515625" style="8" customWidth="1"/>
    <col min="12047" max="12285" width="9.140625" style="8"/>
    <col min="12286" max="12287" width="0" style="8" hidden="1" customWidth="1"/>
    <col min="12288" max="12288" width="11.42578125" style="8" bestFit="1" customWidth="1"/>
    <col min="12289" max="12289" width="40" style="8" customWidth="1"/>
    <col min="12290" max="12290" width="10.42578125" style="8" customWidth="1"/>
    <col min="12291" max="12291" width="10.140625" style="8" bestFit="1" customWidth="1"/>
    <col min="12292" max="12292" width="17.5703125" style="8" bestFit="1" customWidth="1"/>
    <col min="12293" max="12293" width="18.28515625" style="8" customWidth="1"/>
    <col min="12294" max="12294" width="15.7109375" style="8" bestFit="1" customWidth="1"/>
    <col min="12295" max="12295" width="15.7109375" style="8" customWidth="1"/>
    <col min="12296" max="12296" width="19.140625" style="8" customWidth="1"/>
    <col min="12297" max="12297" width="21.7109375" style="8" bestFit="1" customWidth="1"/>
    <col min="12298" max="12298" width="22.42578125" style="8" customWidth="1"/>
    <col min="12299" max="12299" width="12.42578125" style="8" bestFit="1" customWidth="1"/>
    <col min="12300" max="12300" width="24.5703125" style="8" bestFit="1" customWidth="1"/>
    <col min="12301" max="12301" width="10.7109375" style="8" customWidth="1"/>
    <col min="12302" max="12302" width="14.28515625" style="8" customWidth="1"/>
    <col min="12303" max="12541" width="9.140625" style="8"/>
    <col min="12542" max="12543" width="0" style="8" hidden="1" customWidth="1"/>
    <col min="12544" max="12544" width="11.42578125" style="8" bestFit="1" customWidth="1"/>
    <col min="12545" max="12545" width="40" style="8" customWidth="1"/>
    <col min="12546" max="12546" width="10.42578125" style="8" customWidth="1"/>
    <col min="12547" max="12547" width="10.140625" style="8" bestFit="1" customWidth="1"/>
    <col min="12548" max="12548" width="17.5703125" style="8" bestFit="1" customWidth="1"/>
    <col min="12549" max="12549" width="18.28515625" style="8" customWidth="1"/>
    <col min="12550" max="12550" width="15.7109375" style="8" bestFit="1" customWidth="1"/>
    <col min="12551" max="12551" width="15.7109375" style="8" customWidth="1"/>
    <col min="12552" max="12552" width="19.140625" style="8" customWidth="1"/>
    <col min="12553" max="12553" width="21.7109375" style="8" bestFit="1" customWidth="1"/>
    <col min="12554" max="12554" width="22.42578125" style="8" customWidth="1"/>
    <col min="12555" max="12555" width="12.42578125" style="8" bestFit="1" customWidth="1"/>
    <col min="12556" max="12556" width="24.5703125" style="8" bestFit="1" customWidth="1"/>
    <col min="12557" max="12557" width="10.7109375" style="8" customWidth="1"/>
    <col min="12558" max="12558" width="14.28515625" style="8" customWidth="1"/>
    <col min="12559" max="12797" width="9.140625" style="8"/>
    <col min="12798" max="12799" width="0" style="8" hidden="1" customWidth="1"/>
    <col min="12800" max="12800" width="11.42578125" style="8" bestFit="1" customWidth="1"/>
    <col min="12801" max="12801" width="40" style="8" customWidth="1"/>
    <col min="12802" max="12802" width="10.42578125" style="8" customWidth="1"/>
    <col min="12803" max="12803" width="10.140625" style="8" bestFit="1" customWidth="1"/>
    <col min="12804" max="12804" width="17.5703125" style="8" bestFit="1" customWidth="1"/>
    <col min="12805" max="12805" width="18.28515625" style="8" customWidth="1"/>
    <col min="12806" max="12806" width="15.7109375" style="8" bestFit="1" customWidth="1"/>
    <col min="12807" max="12807" width="15.7109375" style="8" customWidth="1"/>
    <col min="12808" max="12808" width="19.140625" style="8" customWidth="1"/>
    <col min="12809" max="12809" width="21.7109375" style="8" bestFit="1" customWidth="1"/>
    <col min="12810" max="12810" width="22.42578125" style="8" customWidth="1"/>
    <col min="12811" max="12811" width="12.42578125" style="8" bestFit="1" customWidth="1"/>
    <col min="12812" max="12812" width="24.5703125" style="8" bestFit="1" customWidth="1"/>
    <col min="12813" max="12813" width="10.7109375" style="8" customWidth="1"/>
    <col min="12814" max="12814" width="14.28515625" style="8" customWidth="1"/>
    <col min="12815" max="13053" width="9.140625" style="8"/>
    <col min="13054" max="13055" width="0" style="8" hidden="1" customWidth="1"/>
    <col min="13056" max="13056" width="11.42578125" style="8" bestFit="1" customWidth="1"/>
    <col min="13057" max="13057" width="40" style="8" customWidth="1"/>
    <col min="13058" max="13058" width="10.42578125" style="8" customWidth="1"/>
    <col min="13059" max="13059" width="10.140625" style="8" bestFit="1" customWidth="1"/>
    <col min="13060" max="13060" width="17.5703125" style="8" bestFit="1" customWidth="1"/>
    <col min="13061" max="13061" width="18.28515625" style="8" customWidth="1"/>
    <col min="13062" max="13062" width="15.7109375" style="8" bestFit="1" customWidth="1"/>
    <col min="13063" max="13063" width="15.7109375" style="8" customWidth="1"/>
    <col min="13064" max="13064" width="19.140625" style="8" customWidth="1"/>
    <col min="13065" max="13065" width="21.7109375" style="8" bestFit="1" customWidth="1"/>
    <col min="13066" max="13066" width="22.42578125" style="8" customWidth="1"/>
    <col min="13067" max="13067" width="12.42578125" style="8" bestFit="1" customWidth="1"/>
    <col min="13068" max="13068" width="24.5703125" style="8" bestFit="1" customWidth="1"/>
    <col min="13069" max="13069" width="10.7109375" style="8" customWidth="1"/>
    <col min="13070" max="13070" width="14.28515625" style="8" customWidth="1"/>
    <col min="13071" max="13309" width="9.140625" style="8"/>
    <col min="13310" max="13311" width="0" style="8" hidden="1" customWidth="1"/>
    <col min="13312" max="13312" width="11.42578125" style="8" bestFit="1" customWidth="1"/>
    <col min="13313" max="13313" width="40" style="8" customWidth="1"/>
    <col min="13314" max="13314" width="10.42578125" style="8" customWidth="1"/>
    <col min="13315" max="13315" width="10.140625" style="8" bestFit="1" customWidth="1"/>
    <col min="13316" max="13316" width="17.5703125" style="8" bestFit="1" customWidth="1"/>
    <col min="13317" max="13317" width="18.28515625" style="8" customWidth="1"/>
    <col min="13318" max="13318" width="15.7109375" style="8" bestFit="1" customWidth="1"/>
    <col min="13319" max="13319" width="15.7109375" style="8" customWidth="1"/>
    <col min="13320" max="13320" width="19.140625" style="8" customWidth="1"/>
    <col min="13321" max="13321" width="21.7109375" style="8" bestFit="1" customWidth="1"/>
    <col min="13322" max="13322" width="22.42578125" style="8" customWidth="1"/>
    <col min="13323" max="13323" width="12.42578125" style="8" bestFit="1" customWidth="1"/>
    <col min="13324" max="13324" width="24.5703125" style="8" bestFit="1" customWidth="1"/>
    <col min="13325" max="13325" width="10.7109375" style="8" customWidth="1"/>
    <col min="13326" max="13326" width="14.28515625" style="8" customWidth="1"/>
    <col min="13327" max="13565" width="9.140625" style="8"/>
    <col min="13566" max="13567" width="0" style="8" hidden="1" customWidth="1"/>
    <col min="13568" max="13568" width="11.42578125" style="8" bestFit="1" customWidth="1"/>
    <col min="13569" max="13569" width="40" style="8" customWidth="1"/>
    <col min="13570" max="13570" width="10.42578125" style="8" customWidth="1"/>
    <col min="13571" max="13571" width="10.140625" style="8" bestFit="1" customWidth="1"/>
    <col min="13572" max="13572" width="17.5703125" style="8" bestFit="1" customWidth="1"/>
    <col min="13573" max="13573" width="18.28515625" style="8" customWidth="1"/>
    <col min="13574" max="13574" width="15.7109375" style="8" bestFit="1" customWidth="1"/>
    <col min="13575" max="13575" width="15.7109375" style="8" customWidth="1"/>
    <col min="13576" max="13576" width="19.140625" style="8" customWidth="1"/>
    <col min="13577" max="13577" width="21.7109375" style="8" bestFit="1" customWidth="1"/>
    <col min="13578" max="13578" width="22.42578125" style="8" customWidth="1"/>
    <col min="13579" max="13579" width="12.42578125" style="8" bestFit="1" customWidth="1"/>
    <col min="13580" max="13580" width="24.5703125" style="8" bestFit="1" customWidth="1"/>
    <col min="13581" max="13581" width="10.7109375" style="8" customWidth="1"/>
    <col min="13582" max="13582" width="14.28515625" style="8" customWidth="1"/>
    <col min="13583" max="13821" width="9.140625" style="8"/>
    <col min="13822" max="13823" width="0" style="8" hidden="1" customWidth="1"/>
    <col min="13824" max="13824" width="11.42578125" style="8" bestFit="1" customWidth="1"/>
    <col min="13825" max="13825" width="40" style="8" customWidth="1"/>
    <col min="13826" max="13826" width="10.42578125" style="8" customWidth="1"/>
    <col min="13827" max="13827" width="10.140625" style="8" bestFit="1" customWidth="1"/>
    <col min="13828" max="13828" width="17.5703125" style="8" bestFit="1" customWidth="1"/>
    <col min="13829" max="13829" width="18.28515625" style="8" customWidth="1"/>
    <col min="13830" max="13830" width="15.7109375" style="8" bestFit="1" customWidth="1"/>
    <col min="13831" max="13831" width="15.7109375" style="8" customWidth="1"/>
    <col min="13832" max="13832" width="19.140625" style="8" customWidth="1"/>
    <col min="13833" max="13833" width="21.7109375" style="8" bestFit="1" customWidth="1"/>
    <col min="13834" max="13834" width="22.42578125" style="8" customWidth="1"/>
    <col min="13835" max="13835" width="12.42578125" style="8" bestFit="1" customWidth="1"/>
    <col min="13836" max="13836" width="24.5703125" style="8" bestFit="1" customWidth="1"/>
    <col min="13837" max="13837" width="10.7109375" style="8" customWidth="1"/>
    <col min="13838" max="13838" width="14.28515625" style="8" customWidth="1"/>
    <col min="13839" max="14077" width="9.140625" style="8"/>
    <col min="14078" max="14079" width="0" style="8" hidden="1" customWidth="1"/>
    <col min="14080" max="14080" width="11.42578125" style="8" bestFit="1" customWidth="1"/>
    <col min="14081" max="14081" width="40" style="8" customWidth="1"/>
    <col min="14082" max="14082" width="10.42578125" style="8" customWidth="1"/>
    <col min="14083" max="14083" width="10.140625" style="8" bestFit="1" customWidth="1"/>
    <col min="14084" max="14084" width="17.5703125" style="8" bestFit="1" customWidth="1"/>
    <col min="14085" max="14085" width="18.28515625" style="8" customWidth="1"/>
    <col min="14086" max="14086" width="15.7109375" style="8" bestFit="1" customWidth="1"/>
    <col min="14087" max="14087" width="15.7109375" style="8" customWidth="1"/>
    <col min="14088" max="14088" width="19.140625" style="8" customWidth="1"/>
    <col min="14089" max="14089" width="21.7109375" style="8" bestFit="1" customWidth="1"/>
    <col min="14090" max="14090" width="22.42578125" style="8" customWidth="1"/>
    <col min="14091" max="14091" width="12.42578125" style="8" bestFit="1" customWidth="1"/>
    <col min="14092" max="14092" width="24.5703125" style="8" bestFit="1" customWidth="1"/>
    <col min="14093" max="14093" width="10.7109375" style="8" customWidth="1"/>
    <col min="14094" max="14094" width="14.28515625" style="8" customWidth="1"/>
    <col min="14095" max="14333" width="9.140625" style="8"/>
    <col min="14334" max="14335" width="0" style="8" hidden="1" customWidth="1"/>
    <col min="14336" max="14336" width="11.42578125" style="8" bestFit="1" customWidth="1"/>
    <col min="14337" max="14337" width="40" style="8" customWidth="1"/>
    <col min="14338" max="14338" width="10.42578125" style="8" customWidth="1"/>
    <col min="14339" max="14339" width="10.140625" style="8" bestFit="1" customWidth="1"/>
    <col min="14340" max="14340" width="17.5703125" style="8" bestFit="1" customWidth="1"/>
    <col min="14341" max="14341" width="18.28515625" style="8" customWidth="1"/>
    <col min="14342" max="14342" width="15.7109375" style="8" bestFit="1" customWidth="1"/>
    <col min="14343" max="14343" width="15.7109375" style="8" customWidth="1"/>
    <col min="14344" max="14344" width="19.140625" style="8" customWidth="1"/>
    <col min="14345" max="14345" width="21.7109375" style="8" bestFit="1" customWidth="1"/>
    <col min="14346" max="14346" width="22.42578125" style="8" customWidth="1"/>
    <col min="14347" max="14347" width="12.42578125" style="8" bestFit="1" customWidth="1"/>
    <col min="14348" max="14348" width="24.5703125" style="8" bestFit="1" customWidth="1"/>
    <col min="14349" max="14349" width="10.7109375" style="8" customWidth="1"/>
    <col min="14350" max="14350" width="14.28515625" style="8" customWidth="1"/>
    <col min="14351" max="14589" width="9.140625" style="8"/>
    <col min="14590" max="14591" width="0" style="8" hidden="1" customWidth="1"/>
    <col min="14592" max="14592" width="11.42578125" style="8" bestFit="1" customWidth="1"/>
    <col min="14593" max="14593" width="40" style="8" customWidth="1"/>
    <col min="14594" max="14594" width="10.42578125" style="8" customWidth="1"/>
    <col min="14595" max="14595" width="10.140625" style="8" bestFit="1" customWidth="1"/>
    <col min="14596" max="14596" width="17.5703125" style="8" bestFit="1" customWidth="1"/>
    <col min="14597" max="14597" width="18.28515625" style="8" customWidth="1"/>
    <col min="14598" max="14598" width="15.7109375" style="8" bestFit="1" customWidth="1"/>
    <col min="14599" max="14599" width="15.7109375" style="8" customWidth="1"/>
    <col min="14600" max="14600" width="19.140625" style="8" customWidth="1"/>
    <col min="14601" max="14601" width="21.7109375" style="8" bestFit="1" customWidth="1"/>
    <col min="14602" max="14602" width="22.42578125" style="8" customWidth="1"/>
    <col min="14603" max="14603" width="12.42578125" style="8" bestFit="1" customWidth="1"/>
    <col min="14604" max="14604" width="24.5703125" style="8" bestFit="1" customWidth="1"/>
    <col min="14605" max="14605" width="10.7109375" style="8" customWidth="1"/>
    <col min="14606" max="14606" width="14.28515625" style="8" customWidth="1"/>
    <col min="14607" max="14845" width="9.140625" style="8"/>
    <col min="14846" max="14847" width="0" style="8" hidden="1" customWidth="1"/>
    <col min="14848" max="14848" width="11.42578125" style="8" bestFit="1" customWidth="1"/>
    <col min="14849" max="14849" width="40" style="8" customWidth="1"/>
    <col min="14850" max="14850" width="10.42578125" style="8" customWidth="1"/>
    <col min="14851" max="14851" width="10.140625" style="8" bestFit="1" customWidth="1"/>
    <col min="14852" max="14852" width="17.5703125" style="8" bestFit="1" customWidth="1"/>
    <col min="14853" max="14853" width="18.28515625" style="8" customWidth="1"/>
    <col min="14854" max="14854" width="15.7109375" style="8" bestFit="1" customWidth="1"/>
    <col min="14855" max="14855" width="15.7109375" style="8" customWidth="1"/>
    <col min="14856" max="14856" width="19.140625" style="8" customWidth="1"/>
    <col min="14857" max="14857" width="21.7109375" style="8" bestFit="1" customWidth="1"/>
    <col min="14858" max="14858" width="22.42578125" style="8" customWidth="1"/>
    <col min="14859" max="14859" width="12.42578125" style="8" bestFit="1" customWidth="1"/>
    <col min="14860" max="14860" width="24.5703125" style="8" bestFit="1" customWidth="1"/>
    <col min="14861" max="14861" width="10.7109375" style="8" customWidth="1"/>
    <col min="14862" max="14862" width="14.28515625" style="8" customWidth="1"/>
    <col min="14863" max="15101" width="9.140625" style="8"/>
    <col min="15102" max="15103" width="0" style="8" hidden="1" customWidth="1"/>
    <col min="15104" max="15104" width="11.42578125" style="8" bestFit="1" customWidth="1"/>
    <col min="15105" max="15105" width="40" style="8" customWidth="1"/>
    <col min="15106" max="15106" width="10.42578125" style="8" customWidth="1"/>
    <col min="15107" max="15107" width="10.140625" style="8" bestFit="1" customWidth="1"/>
    <col min="15108" max="15108" width="17.5703125" style="8" bestFit="1" customWidth="1"/>
    <col min="15109" max="15109" width="18.28515625" style="8" customWidth="1"/>
    <col min="15110" max="15110" width="15.7109375" style="8" bestFit="1" customWidth="1"/>
    <col min="15111" max="15111" width="15.7109375" style="8" customWidth="1"/>
    <col min="15112" max="15112" width="19.140625" style="8" customWidth="1"/>
    <col min="15113" max="15113" width="21.7109375" style="8" bestFit="1" customWidth="1"/>
    <col min="15114" max="15114" width="22.42578125" style="8" customWidth="1"/>
    <col min="15115" max="15115" width="12.42578125" style="8" bestFit="1" customWidth="1"/>
    <col min="15116" max="15116" width="24.5703125" style="8" bestFit="1" customWidth="1"/>
    <col min="15117" max="15117" width="10.7109375" style="8" customWidth="1"/>
    <col min="15118" max="15118" width="14.28515625" style="8" customWidth="1"/>
    <col min="15119" max="15357" width="9.140625" style="8"/>
    <col min="15358" max="15359" width="0" style="8" hidden="1" customWidth="1"/>
    <col min="15360" max="15360" width="11.42578125" style="8" bestFit="1" customWidth="1"/>
    <col min="15361" max="15361" width="40" style="8" customWidth="1"/>
    <col min="15362" max="15362" width="10.42578125" style="8" customWidth="1"/>
    <col min="15363" max="15363" width="10.140625" style="8" bestFit="1" customWidth="1"/>
    <col min="15364" max="15364" width="17.5703125" style="8" bestFit="1" customWidth="1"/>
    <col min="15365" max="15365" width="18.28515625" style="8" customWidth="1"/>
    <col min="15366" max="15366" width="15.7109375" style="8" bestFit="1" customWidth="1"/>
    <col min="15367" max="15367" width="15.7109375" style="8" customWidth="1"/>
    <col min="15368" max="15368" width="19.140625" style="8" customWidth="1"/>
    <col min="15369" max="15369" width="21.7109375" style="8" bestFit="1" customWidth="1"/>
    <col min="15370" max="15370" width="22.42578125" style="8" customWidth="1"/>
    <col min="15371" max="15371" width="12.42578125" style="8" bestFit="1" customWidth="1"/>
    <col min="15372" max="15372" width="24.5703125" style="8" bestFit="1" customWidth="1"/>
    <col min="15373" max="15373" width="10.7109375" style="8" customWidth="1"/>
    <col min="15374" max="15374" width="14.28515625" style="8" customWidth="1"/>
    <col min="15375" max="15613" width="9.140625" style="8"/>
    <col min="15614" max="15615" width="0" style="8" hidden="1" customWidth="1"/>
    <col min="15616" max="15616" width="11.42578125" style="8" bestFit="1" customWidth="1"/>
    <col min="15617" max="15617" width="40" style="8" customWidth="1"/>
    <col min="15618" max="15618" width="10.42578125" style="8" customWidth="1"/>
    <col min="15619" max="15619" width="10.140625" style="8" bestFit="1" customWidth="1"/>
    <col min="15620" max="15620" width="17.5703125" style="8" bestFit="1" customWidth="1"/>
    <col min="15621" max="15621" width="18.28515625" style="8" customWidth="1"/>
    <col min="15622" max="15622" width="15.7109375" style="8" bestFit="1" customWidth="1"/>
    <col min="15623" max="15623" width="15.7109375" style="8" customWidth="1"/>
    <col min="15624" max="15624" width="19.140625" style="8" customWidth="1"/>
    <col min="15625" max="15625" width="21.7109375" style="8" bestFit="1" customWidth="1"/>
    <col min="15626" max="15626" width="22.42578125" style="8" customWidth="1"/>
    <col min="15627" max="15627" width="12.42578125" style="8" bestFit="1" customWidth="1"/>
    <col min="15628" max="15628" width="24.5703125" style="8" bestFit="1" customWidth="1"/>
    <col min="15629" max="15629" width="10.7109375" style="8" customWidth="1"/>
    <col min="15630" max="15630" width="14.28515625" style="8" customWidth="1"/>
    <col min="15631" max="15869" width="9.140625" style="8"/>
    <col min="15870" max="15871" width="0" style="8" hidden="1" customWidth="1"/>
    <col min="15872" max="15872" width="11.42578125" style="8" bestFit="1" customWidth="1"/>
    <col min="15873" max="15873" width="40" style="8" customWidth="1"/>
    <col min="15874" max="15874" width="10.42578125" style="8" customWidth="1"/>
    <col min="15875" max="15875" width="10.140625" style="8" bestFit="1" customWidth="1"/>
    <col min="15876" max="15876" width="17.5703125" style="8" bestFit="1" customWidth="1"/>
    <col min="15877" max="15877" width="18.28515625" style="8" customWidth="1"/>
    <col min="15878" max="15878" width="15.7109375" style="8" bestFit="1" customWidth="1"/>
    <col min="15879" max="15879" width="15.7109375" style="8" customWidth="1"/>
    <col min="15880" max="15880" width="19.140625" style="8" customWidth="1"/>
    <col min="15881" max="15881" width="21.7109375" style="8" bestFit="1" customWidth="1"/>
    <col min="15882" max="15882" width="22.42578125" style="8" customWidth="1"/>
    <col min="15883" max="15883" width="12.42578125" style="8" bestFit="1" customWidth="1"/>
    <col min="15884" max="15884" width="24.5703125" style="8" bestFit="1" customWidth="1"/>
    <col min="15885" max="15885" width="10.7109375" style="8" customWidth="1"/>
    <col min="15886" max="15886" width="14.28515625" style="8" customWidth="1"/>
    <col min="15887" max="16125" width="9.140625" style="8"/>
    <col min="16126" max="16127" width="0" style="8" hidden="1" customWidth="1"/>
    <col min="16128" max="16128" width="11.42578125" style="8" bestFit="1" customWidth="1"/>
    <col min="16129" max="16129" width="40" style="8" customWidth="1"/>
    <col min="16130" max="16130" width="10.42578125" style="8" customWidth="1"/>
    <col min="16131" max="16131" width="10.140625" style="8" bestFit="1" customWidth="1"/>
    <col min="16132" max="16132" width="17.5703125" style="8" bestFit="1" customWidth="1"/>
    <col min="16133" max="16133" width="18.28515625" style="8" customWidth="1"/>
    <col min="16134" max="16134" width="15.7109375" style="8" bestFit="1" customWidth="1"/>
    <col min="16135" max="16135" width="15.7109375" style="8" customWidth="1"/>
    <col min="16136" max="16136" width="19.140625" style="8" customWidth="1"/>
    <col min="16137" max="16137" width="21.7109375" style="8" bestFit="1" customWidth="1"/>
    <col min="16138" max="16138" width="22.42578125" style="8" customWidth="1"/>
    <col min="16139" max="16139" width="12.42578125" style="8" bestFit="1" customWidth="1"/>
    <col min="16140" max="16140" width="24.5703125" style="8" bestFit="1" customWidth="1"/>
    <col min="16141" max="16141" width="10.7109375" style="8" customWidth="1"/>
    <col min="16142" max="16142" width="14.28515625" style="8" customWidth="1"/>
    <col min="16143" max="16384" width="9.140625" style="8"/>
  </cols>
  <sheetData>
    <row r="1" spans="1:17" ht="15.75">
      <c r="C1" s="206" t="s">
        <v>16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ht="16.5" thickBot="1">
      <c r="C2" s="207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16.5" thickBot="1">
      <c r="C3" s="209"/>
      <c r="D3" s="211" t="s">
        <v>17</v>
      </c>
      <c r="E3" s="212"/>
      <c r="F3" s="212"/>
      <c r="G3" s="213"/>
      <c r="H3" s="214"/>
      <c r="I3" s="215"/>
      <c r="J3" s="216"/>
      <c r="K3" s="217" t="s">
        <v>18</v>
      </c>
      <c r="L3" s="218"/>
      <c r="M3" s="218"/>
      <c r="N3" s="218"/>
      <c r="O3" s="219"/>
      <c r="P3" s="214"/>
      <c r="Q3" s="220"/>
    </row>
    <row r="4" spans="1:17" ht="15.75">
      <c r="C4" s="209"/>
      <c r="D4" s="221"/>
      <c r="E4" s="222"/>
      <c r="F4" s="222"/>
      <c r="G4" s="223"/>
      <c r="H4" s="214"/>
      <c r="I4" s="215"/>
      <c r="J4" s="216"/>
      <c r="K4" s="224"/>
      <c r="L4" s="225"/>
      <c r="M4" s="225"/>
      <c r="N4" s="225"/>
      <c r="O4" s="226"/>
      <c r="P4" s="214"/>
      <c r="Q4" s="220"/>
    </row>
    <row r="5" spans="1:17" ht="16.5" thickBot="1">
      <c r="C5" s="209"/>
      <c r="D5" s="120" t="s">
        <v>19</v>
      </c>
      <c r="E5" s="121"/>
      <c r="F5" s="122" t="s">
        <v>21</v>
      </c>
      <c r="G5" s="123"/>
      <c r="H5" s="214"/>
      <c r="I5" s="215"/>
      <c r="J5" s="216"/>
      <c r="K5" s="227" t="s">
        <v>22</v>
      </c>
      <c r="L5" s="228"/>
      <c r="M5" s="229"/>
      <c r="N5" s="124">
        <v>2018</v>
      </c>
      <c r="O5" s="125"/>
      <c r="P5" s="214"/>
      <c r="Q5" s="220"/>
    </row>
    <row r="6" spans="1:17" ht="16.5" thickBot="1">
      <c r="C6" s="209"/>
      <c r="D6" s="230"/>
      <c r="E6" s="231"/>
      <c r="F6" s="231"/>
      <c r="G6" s="232"/>
      <c r="H6" s="214"/>
      <c r="I6" s="215"/>
      <c r="J6" s="216"/>
      <c r="K6" s="233"/>
      <c r="L6" s="234"/>
      <c r="M6" s="234"/>
      <c r="N6" s="234"/>
      <c r="O6" s="235"/>
      <c r="P6" s="214"/>
      <c r="Q6" s="220"/>
    </row>
    <row r="7" spans="1:17" ht="16.5" thickBot="1">
      <c r="C7" s="210"/>
      <c r="D7" s="236" t="s">
        <v>23</v>
      </c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</row>
    <row r="8" spans="1:17" ht="15.75">
      <c r="C8" s="237"/>
      <c r="D8" s="239" t="s">
        <v>24</v>
      </c>
      <c r="E8" s="242" t="s">
        <v>25</v>
      </c>
      <c r="F8" s="243"/>
      <c r="G8" s="244" t="s">
        <v>26</v>
      </c>
      <c r="H8" s="244"/>
      <c r="I8" s="244"/>
      <c r="J8" s="245" t="s">
        <v>7</v>
      </c>
      <c r="K8" s="245" t="s">
        <v>8</v>
      </c>
      <c r="L8" s="245" t="s">
        <v>9</v>
      </c>
      <c r="M8" s="244" t="s">
        <v>10</v>
      </c>
      <c r="N8" s="244" t="s">
        <v>11</v>
      </c>
      <c r="O8" s="244" t="s">
        <v>12</v>
      </c>
      <c r="P8" s="244" t="s">
        <v>13</v>
      </c>
      <c r="Q8" s="255" t="s">
        <v>27</v>
      </c>
    </row>
    <row r="9" spans="1:17">
      <c r="C9" s="238"/>
      <c r="D9" s="240"/>
      <c r="E9" s="258" t="s">
        <v>28</v>
      </c>
      <c r="F9" s="260" t="s">
        <v>29</v>
      </c>
      <c r="G9" s="251" t="s">
        <v>4</v>
      </c>
      <c r="H9" s="251" t="s">
        <v>5</v>
      </c>
      <c r="I9" s="251" t="s">
        <v>6</v>
      </c>
      <c r="J9" s="246"/>
      <c r="K9" s="246"/>
      <c r="L9" s="246"/>
      <c r="M9" s="251"/>
      <c r="N9" s="253"/>
      <c r="O9" s="253"/>
      <c r="P9" s="253"/>
      <c r="Q9" s="256"/>
    </row>
    <row r="10" spans="1:17" ht="15.75" thickBot="1">
      <c r="C10" s="238"/>
      <c r="D10" s="241"/>
      <c r="E10" s="259"/>
      <c r="F10" s="247"/>
      <c r="G10" s="252"/>
      <c r="H10" s="252"/>
      <c r="I10" s="252"/>
      <c r="J10" s="247"/>
      <c r="K10" s="247"/>
      <c r="L10" s="247"/>
      <c r="M10" s="252"/>
      <c r="N10" s="254"/>
      <c r="O10" s="254"/>
      <c r="P10" s="254"/>
      <c r="Q10" s="257"/>
    </row>
    <row r="11" spans="1:17" ht="16.5" hidden="1" thickBot="1">
      <c r="A11" s="7" t="s">
        <v>114</v>
      </c>
      <c r="B11" s="7" t="s">
        <v>115</v>
      </c>
      <c r="C11" s="126" t="s">
        <v>116</v>
      </c>
      <c r="D11" s="195"/>
      <c r="E11" s="127" t="s">
        <v>117</v>
      </c>
      <c r="F11" s="127" t="s">
        <v>118</v>
      </c>
      <c r="G11" s="127" t="s">
        <v>119</v>
      </c>
      <c r="H11" s="127" t="s">
        <v>120</v>
      </c>
      <c r="I11" s="127" t="s">
        <v>121</v>
      </c>
      <c r="J11" s="127" t="s">
        <v>122</v>
      </c>
      <c r="K11" s="127" t="s">
        <v>123</v>
      </c>
      <c r="L11" s="127" t="s">
        <v>124</v>
      </c>
      <c r="M11" s="127" t="s">
        <v>125</v>
      </c>
      <c r="N11" s="127" t="s">
        <v>126</v>
      </c>
      <c r="O11" s="127" t="s">
        <v>127</v>
      </c>
      <c r="P11" s="127" t="s">
        <v>128</v>
      </c>
      <c r="Q11" s="127"/>
    </row>
    <row r="12" spans="1:17" ht="16.5" hidden="1" thickBot="1">
      <c r="C12" s="128" t="s">
        <v>129</v>
      </c>
      <c r="D12" s="195"/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30">
        <v>0</v>
      </c>
      <c r="M12" s="129">
        <v>0</v>
      </c>
      <c r="N12" s="129">
        <v>0</v>
      </c>
      <c r="O12" s="129">
        <v>0</v>
      </c>
      <c r="P12" s="129">
        <v>0</v>
      </c>
      <c r="Q12" s="129"/>
    </row>
    <row r="13" spans="1:17" ht="16.5" hidden="1" thickBot="1">
      <c r="C13" s="128" t="s">
        <v>129</v>
      </c>
      <c r="D13" s="195"/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30">
        <v>0</v>
      </c>
      <c r="M13" s="129">
        <v>0</v>
      </c>
      <c r="N13" s="129">
        <v>0</v>
      </c>
      <c r="O13" s="129">
        <v>0</v>
      </c>
      <c r="P13" s="129">
        <v>0</v>
      </c>
      <c r="Q13" s="129"/>
    </row>
    <row r="14" spans="1:17" ht="16.5" hidden="1" thickBot="1">
      <c r="C14" s="128" t="s">
        <v>129</v>
      </c>
      <c r="D14" s="195"/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30">
        <v>0</v>
      </c>
      <c r="M14" s="129">
        <v>0</v>
      </c>
      <c r="N14" s="129">
        <v>0</v>
      </c>
      <c r="O14" s="129">
        <v>0</v>
      </c>
      <c r="P14" s="129">
        <v>0</v>
      </c>
      <c r="Q14" s="129"/>
    </row>
    <row r="15" spans="1:17" ht="16.5" hidden="1" thickBot="1">
      <c r="C15" s="128" t="s">
        <v>129</v>
      </c>
      <c r="D15" s="195"/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30">
        <v>0</v>
      </c>
      <c r="M15" s="129">
        <v>0</v>
      </c>
      <c r="N15" s="129">
        <v>0</v>
      </c>
      <c r="O15" s="129">
        <v>0</v>
      </c>
      <c r="P15" s="129">
        <v>0</v>
      </c>
      <c r="Q15" s="129"/>
    </row>
    <row r="16" spans="1:17" ht="16.5" thickBot="1">
      <c r="C16" s="196"/>
      <c r="D16" s="248" t="s">
        <v>30</v>
      </c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15.75">
      <c r="A17" s="7" t="str">
        <f>[1]Info!$B$2</f>
        <v>920</v>
      </c>
      <c r="B17" s="7" t="s">
        <v>31</v>
      </c>
      <c r="C17" s="131" t="s">
        <v>130</v>
      </c>
      <c r="D17" s="132" t="s">
        <v>32</v>
      </c>
      <c r="E17" s="136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31" t="s">
        <v>131</v>
      </c>
      <c r="D18" s="132" t="s">
        <v>33</v>
      </c>
      <c r="E18" s="136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7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31" t="s">
        <v>132</v>
      </c>
      <c r="D19" s="132" t="s">
        <v>34</v>
      </c>
      <c r="E19" s="138"/>
      <c r="F19" s="139"/>
      <c r="G19" s="139"/>
      <c r="H19" s="139">
        <v>25</v>
      </c>
      <c r="I19" s="139"/>
      <c r="J19" s="139">
        <v>140</v>
      </c>
      <c r="K19" s="139"/>
      <c r="L19" s="139"/>
      <c r="M19" s="139">
        <v>35</v>
      </c>
      <c r="N19" s="139"/>
      <c r="O19" s="139"/>
      <c r="P19" s="139"/>
      <c r="Q19" s="137">
        <f>SUM(E19:P19)</f>
        <v>200</v>
      </c>
    </row>
    <row r="20" spans="1:17" ht="15.75">
      <c r="A20" s="7" t="str">
        <f>[1]Info!$B$2</f>
        <v>920</v>
      </c>
      <c r="B20" s="7" t="s">
        <v>31</v>
      </c>
      <c r="C20" s="131" t="s">
        <v>133</v>
      </c>
      <c r="D20" s="132" t="s">
        <v>35</v>
      </c>
      <c r="E20" s="136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7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40" t="s">
        <v>134</v>
      </c>
      <c r="D21" s="132" t="s">
        <v>36</v>
      </c>
      <c r="E21" s="141">
        <f>+E22+E23+E24</f>
        <v>45</v>
      </c>
      <c r="F21" s="142">
        <f>+F22+F23+F24</f>
        <v>0</v>
      </c>
      <c r="G21" s="142">
        <f t="shared" ref="G21:P21" si="0">+G22+G23+G24</f>
        <v>0</v>
      </c>
      <c r="H21" s="142">
        <f t="shared" si="0"/>
        <v>0</v>
      </c>
      <c r="I21" s="142">
        <f t="shared" si="0"/>
        <v>26</v>
      </c>
      <c r="J21" s="142">
        <f t="shared" si="0"/>
        <v>60</v>
      </c>
      <c r="K21" s="142">
        <f t="shared" si="0"/>
        <v>0</v>
      </c>
      <c r="L21" s="142">
        <f t="shared" si="0"/>
        <v>32</v>
      </c>
      <c r="M21" s="142">
        <f t="shared" si="0"/>
        <v>0</v>
      </c>
      <c r="N21" s="142">
        <f t="shared" si="0"/>
        <v>5</v>
      </c>
      <c r="O21" s="142">
        <f t="shared" si="0"/>
        <v>0</v>
      </c>
      <c r="P21" s="142">
        <f t="shared" si="0"/>
        <v>0</v>
      </c>
      <c r="Q21" s="137">
        <f t="shared" ref="Q21:Q28" si="1">SUM(E21:P21)</f>
        <v>168</v>
      </c>
    </row>
    <row r="22" spans="1:17" ht="15.75">
      <c r="A22" s="7" t="str">
        <f>[1]Info!$B$2</f>
        <v>920</v>
      </c>
      <c r="B22" s="7" t="s">
        <v>31</v>
      </c>
      <c r="C22" s="143" t="s">
        <v>37</v>
      </c>
      <c r="D22" s="144" t="s">
        <v>38</v>
      </c>
      <c r="E22" s="136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7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43" t="s">
        <v>39</v>
      </c>
      <c r="D23" s="144" t="s">
        <v>40</v>
      </c>
      <c r="E23" s="138">
        <v>45</v>
      </c>
      <c r="F23" s="139">
        <v>0</v>
      </c>
      <c r="G23" s="139">
        <v>0</v>
      </c>
      <c r="H23" s="139">
        <v>0</v>
      </c>
      <c r="I23" s="139">
        <v>26</v>
      </c>
      <c r="J23" s="139">
        <v>60</v>
      </c>
      <c r="K23" s="139">
        <v>0</v>
      </c>
      <c r="L23" s="139">
        <v>32</v>
      </c>
      <c r="M23" s="139">
        <v>0</v>
      </c>
      <c r="N23" s="139">
        <v>5</v>
      </c>
      <c r="O23" s="139">
        <v>0</v>
      </c>
      <c r="P23" s="139">
        <v>0</v>
      </c>
      <c r="Q23" s="137">
        <f t="shared" si="1"/>
        <v>168</v>
      </c>
    </row>
    <row r="24" spans="1:17" ht="31.5">
      <c r="A24" s="7" t="str">
        <f>[1]Info!$B$2</f>
        <v>920</v>
      </c>
      <c r="B24" s="7" t="s">
        <v>31</v>
      </c>
      <c r="C24" s="143" t="s">
        <v>41</v>
      </c>
      <c r="D24" s="144" t="s">
        <v>42</v>
      </c>
      <c r="E24" s="138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7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40" t="s">
        <v>135</v>
      </c>
      <c r="D25" s="132" t="s">
        <v>43</v>
      </c>
      <c r="E25" s="145">
        <f>+E26+E27+E28</f>
        <v>0</v>
      </c>
      <c r="F25" s="146">
        <f>+F26+F27+F28</f>
        <v>0</v>
      </c>
      <c r="G25" s="146">
        <f t="shared" ref="G25:P25" si="2">+G26+G27+G28</f>
        <v>0</v>
      </c>
      <c r="H25" s="146">
        <f t="shared" si="2"/>
        <v>0</v>
      </c>
      <c r="I25" s="146">
        <f t="shared" si="2"/>
        <v>0</v>
      </c>
      <c r="J25" s="146">
        <f t="shared" si="2"/>
        <v>0</v>
      </c>
      <c r="K25" s="146">
        <f t="shared" si="2"/>
        <v>0</v>
      </c>
      <c r="L25" s="146">
        <f t="shared" si="2"/>
        <v>0</v>
      </c>
      <c r="M25" s="146">
        <f t="shared" si="2"/>
        <v>0</v>
      </c>
      <c r="N25" s="146">
        <f t="shared" si="2"/>
        <v>0</v>
      </c>
      <c r="O25" s="146">
        <f t="shared" si="2"/>
        <v>0</v>
      </c>
      <c r="P25" s="146">
        <f t="shared" si="2"/>
        <v>0</v>
      </c>
      <c r="Q25" s="137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43" t="s">
        <v>44</v>
      </c>
      <c r="D26" s="132" t="s">
        <v>45</v>
      </c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7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43" t="s">
        <v>46</v>
      </c>
      <c r="D27" s="132" t="s">
        <v>47</v>
      </c>
      <c r="E27" s="138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7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43" t="s">
        <v>48</v>
      </c>
      <c r="D28" s="132" t="s">
        <v>49</v>
      </c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7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47" t="s">
        <v>136</v>
      </c>
      <c r="D29" s="148" t="s">
        <v>27</v>
      </c>
      <c r="E29" s="149">
        <f>+E17+E18+E19+E20+E21+E25</f>
        <v>45</v>
      </c>
      <c r="F29" s="150">
        <f>+F17+F18+F19+F20+F21+F25</f>
        <v>0</v>
      </c>
      <c r="G29" s="150">
        <f t="shared" ref="G29:O29" si="3">+G17+G18+G19+G20+G21+G25</f>
        <v>0</v>
      </c>
      <c r="H29" s="150">
        <f t="shared" si="3"/>
        <v>25</v>
      </c>
      <c r="I29" s="150">
        <f t="shared" si="3"/>
        <v>26</v>
      </c>
      <c r="J29" s="150">
        <f t="shared" si="3"/>
        <v>200</v>
      </c>
      <c r="K29" s="150">
        <f t="shared" si="3"/>
        <v>0</v>
      </c>
      <c r="L29" s="150">
        <f t="shared" si="3"/>
        <v>32</v>
      </c>
      <c r="M29" s="150">
        <f t="shared" si="3"/>
        <v>35</v>
      </c>
      <c r="N29" s="150">
        <f t="shared" si="3"/>
        <v>5</v>
      </c>
      <c r="O29" s="150">
        <f t="shared" si="3"/>
        <v>0</v>
      </c>
      <c r="P29" s="150">
        <f>+P17+P18+P19+P20+P21+P25</f>
        <v>0</v>
      </c>
      <c r="Q29" s="151">
        <f>+Q17+Q18+Q19+Q20+Q21+Q25</f>
        <v>368</v>
      </c>
    </row>
    <row r="30" spans="1:17" ht="16.5" thickBot="1">
      <c r="A30" s="7" t="str">
        <f>[1]Info!$B$2</f>
        <v>920</v>
      </c>
      <c r="B30" s="7" t="s">
        <v>31</v>
      </c>
      <c r="C30" s="152"/>
      <c r="D30" s="248" t="s">
        <v>50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50"/>
    </row>
    <row r="31" spans="1:17" ht="15.75">
      <c r="A31" s="7" t="str">
        <f>[1]Info!$B$2</f>
        <v>920</v>
      </c>
      <c r="B31" s="7" t="s">
        <v>31</v>
      </c>
      <c r="C31" s="131" t="s">
        <v>137</v>
      </c>
      <c r="D31" s="153" t="s">
        <v>51</v>
      </c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5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40" t="s">
        <v>138</v>
      </c>
      <c r="D32" s="153" t="s">
        <v>52</v>
      </c>
      <c r="E32" s="154"/>
      <c r="F32" s="155"/>
      <c r="G32" s="156"/>
      <c r="H32" s="156"/>
      <c r="I32" s="156"/>
      <c r="J32" s="155"/>
      <c r="K32" s="155"/>
      <c r="L32" s="155"/>
      <c r="M32" s="156"/>
      <c r="N32" s="156"/>
      <c r="O32" s="156"/>
      <c r="P32" s="156"/>
      <c r="Q32" s="157"/>
    </row>
    <row r="33" spans="1:17" ht="15.75">
      <c r="A33" s="7" t="str">
        <f>[1]Info!$B$2</f>
        <v>920</v>
      </c>
      <c r="B33" s="7" t="s">
        <v>31</v>
      </c>
      <c r="C33" s="131" t="s">
        <v>139</v>
      </c>
      <c r="D33" s="153" t="s">
        <v>53</v>
      </c>
      <c r="E33" s="141">
        <f>+E34+E35+E36+E37</f>
        <v>0</v>
      </c>
      <c r="F33" s="142">
        <f t="shared" ref="F33:P33" si="4">+F34+F35+F36+F37</f>
        <v>0</v>
      </c>
      <c r="G33" s="142">
        <f t="shared" si="4"/>
        <v>0</v>
      </c>
      <c r="H33" s="142">
        <f t="shared" si="4"/>
        <v>0</v>
      </c>
      <c r="I33" s="142">
        <f t="shared" si="4"/>
        <v>0</v>
      </c>
      <c r="J33" s="142">
        <f t="shared" si="4"/>
        <v>0</v>
      </c>
      <c r="K33" s="142">
        <f t="shared" si="4"/>
        <v>0</v>
      </c>
      <c r="L33" s="142">
        <f t="shared" si="4"/>
        <v>0</v>
      </c>
      <c r="M33" s="142">
        <f t="shared" si="4"/>
        <v>0</v>
      </c>
      <c r="N33" s="142">
        <f t="shared" si="4"/>
        <v>0</v>
      </c>
      <c r="O33" s="142">
        <f t="shared" si="4"/>
        <v>0</v>
      </c>
      <c r="P33" s="142">
        <f t="shared" si="4"/>
        <v>0</v>
      </c>
      <c r="Q33" s="137">
        <f t="shared" ref="Q33:Q41" si="5">SUM(E33:P33)</f>
        <v>0</v>
      </c>
    </row>
    <row r="34" spans="1:17" ht="15.75">
      <c r="A34" s="7" t="str">
        <f>[1]Info!$B$2</f>
        <v>920</v>
      </c>
      <c r="B34" s="7" t="s">
        <v>31</v>
      </c>
      <c r="C34" s="143" t="s">
        <v>54</v>
      </c>
      <c r="D34" s="158" t="s">
        <v>55</v>
      </c>
      <c r="E34" s="136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37">
        <f t="shared" si="5"/>
        <v>0</v>
      </c>
    </row>
    <row r="35" spans="1:17" ht="15.75">
      <c r="A35" s="7" t="str">
        <f>[1]Info!$B$2</f>
        <v>920</v>
      </c>
      <c r="B35" s="7" t="s">
        <v>31</v>
      </c>
      <c r="C35" s="143" t="s">
        <v>56</v>
      </c>
      <c r="D35" s="158" t="s">
        <v>57</v>
      </c>
      <c r="E35" s="136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37">
        <f t="shared" si="5"/>
        <v>0</v>
      </c>
    </row>
    <row r="36" spans="1:17" ht="31.5">
      <c r="A36" s="7" t="str">
        <f>[1]Info!$B$2</f>
        <v>920</v>
      </c>
      <c r="B36" s="7" t="s">
        <v>31</v>
      </c>
      <c r="C36" s="143" t="s">
        <v>58</v>
      </c>
      <c r="D36" s="158" t="s">
        <v>59</v>
      </c>
      <c r="E36" s="136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37">
        <f t="shared" si="5"/>
        <v>0</v>
      </c>
    </row>
    <row r="37" spans="1:17" ht="15.75">
      <c r="A37" s="7" t="str">
        <f>[1]Info!$B$2</f>
        <v>920</v>
      </c>
      <c r="B37" s="7" t="s">
        <v>31</v>
      </c>
      <c r="C37" s="143" t="s">
        <v>60</v>
      </c>
      <c r="D37" s="158" t="s">
        <v>61</v>
      </c>
      <c r="E37" s="136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37">
        <f t="shared" si="5"/>
        <v>0</v>
      </c>
    </row>
    <row r="38" spans="1:17" ht="15.75">
      <c r="A38" s="7" t="str">
        <f>[1]Info!$B$2</f>
        <v>920</v>
      </c>
      <c r="B38" s="7" t="s">
        <v>31</v>
      </c>
      <c r="C38" s="131" t="s">
        <v>140</v>
      </c>
      <c r="D38" s="153" t="s">
        <v>62</v>
      </c>
      <c r="E38" s="141">
        <f>+E39+E40+E41</f>
        <v>0</v>
      </c>
      <c r="F38" s="142">
        <f t="shared" ref="F38:P38" si="6">+F39+F40+F41</f>
        <v>0</v>
      </c>
      <c r="G38" s="142">
        <f t="shared" si="6"/>
        <v>0</v>
      </c>
      <c r="H38" s="142">
        <f t="shared" si="6"/>
        <v>0</v>
      </c>
      <c r="I38" s="142">
        <f t="shared" si="6"/>
        <v>0</v>
      </c>
      <c r="J38" s="142">
        <f t="shared" si="6"/>
        <v>0</v>
      </c>
      <c r="K38" s="142">
        <f t="shared" si="6"/>
        <v>0</v>
      </c>
      <c r="L38" s="142">
        <f t="shared" si="6"/>
        <v>0</v>
      </c>
      <c r="M38" s="142">
        <f t="shared" si="6"/>
        <v>0</v>
      </c>
      <c r="N38" s="142">
        <f t="shared" si="6"/>
        <v>0</v>
      </c>
      <c r="O38" s="142">
        <f t="shared" si="6"/>
        <v>0</v>
      </c>
      <c r="P38" s="142">
        <f t="shared" si="6"/>
        <v>0</v>
      </c>
      <c r="Q38" s="137">
        <f t="shared" si="5"/>
        <v>0</v>
      </c>
    </row>
    <row r="39" spans="1:17" ht="15.75">
      <c r="A39" s="7" t="str">
        <f>[1]Info!$B$2</f>
        <v>920</v>
      </c>
      <c r="B39" s="7" t="s">
        <v>31</v>
      </c>
      <c r="C39" s="143" t="s">
        <v>63</v>
      </c>
      <c r="D39" s="158" t="s">
        <v>55</v>
      </c>
      <c r="E39" s="136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37">
        <f t="shared" si="5"/>
        <v>0</v>
      </c>
    </row>
    <row r="40" spans="1:17" ht="15.75">
      <c r="A40" s="7" t="str">
        <f>[1]Info!$B$2</f>
        <v>920</v>
      </c>
      <c r="B40" s="7" t="s">
        <v>31</v>
      </c>
      <c r="C40" s="143" t="s">
        <v>64</v>
      </c>
      <c r="D40" s="158" t="s">
        <v>57</v>
      </c>
      <c r="E40" s="136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37">
        <f t="shared" si="5"/>
        <v>0</v>
      </c>
    </row>
    <row r="41" spans="1:17" ht="15.75">
      <c r="A41" s="7" t="str">
        <f>[1]Info!$B$2</f>
        <v>920</v>
      </c>
      <c r="B41" s="7" t="s">
        <v>31</v>
      </c>
      <c r="C41" s="143" t="s">
        <v>65</v>
      </c>
      <c r="D41" s="158" t="s">
        <v>61</v>
      </c>
      <c r="E41" s="136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37">
        <f t="shared" si="5"/>
        <v>0</v>
      </c>
    </row>
    <row r="42" spans="1:17" ht="15.75">
      <c r="A42" s="7" t="str">
        <f>[1]Info!$B$2</f>
        <v>920</v>
      </c>
      <c r="B42" s="7" t="s">
        <v>31</v>
      </c>
      <c r="C42" s="131" t="s">
        <v>141</v>
      </c>
      <c r="D42" s="153" t="s">
        <v>66</v>
      </c>
      <c r="E42" s="138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37">
        <f>SUM(E42:P42)</f>
        <v>0</v>
      </c>
    </row>
    <row r="43" spans="1:17" ht="15.75">
      <c r="A43" s="7" t="str">
        <f>[1]Info!$B$2</f>
        <v>920</v>
      </c>
      <c r="B43" s="7" t="s">
        <v>31</v>
      </c>
      <c r="C43" s="131" t="s">
        <v>142</v>
      </c>
      <c r="D43" s="153" t="s">
        <v>67</v>
      </c>
      <c r="E43" s="154"/>
      <c r="F43" s="155"/>
      <c r="G43" s="156"/>
      <c r="H43" s="156"/>
      <c r="I43" s="156"/>
      <c r="J43" s="155"/>
      <c r="K43" s="155"/>
      <c r="L43" s="155"/>
      <c r="M43" s="156"/>
      <c r="N43" s="156"/>
      <c r="O43" s="156"/>
      <c r="P43" s="156"/>
      <c r="Q43" s="161"/>
    </row>
    <row r="44" spans="1:17" ht="31.5">
      <c r="A44" s="7" t="str">
        <f>[1]Info!$B$2</f>
        <v>920</v>
      </c>
      <c r="B44" s="7" t="s">
        <v>31</v>
      </c>
      <c r="C44" s="140" t="s">
        <v>143</v>
      </c>
      <c r="D44" s="153" t="s">
        <v>68</v>
      </c>
      <c r="E44" s="136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37">
        <f>SUM(E44:P44)</f>
        <v>0</v>
      </c>
    </row>
    <row r="45" spans="1:17" ht="47.25">
      <c r="A45" s="7" t="str">
        <f>[1]Info!$B$2</f>
        <v>920</v>
      </c>
      <c r="B45" s="7" t="s">
        <v>31</v>
      </c>
      <c r="C45" s="140" t="s">
        <v>144</v>
      </c>
      <c r="D45" s="153" t="s">
        <v>69</v>
      </c>
      <c r="E45" s="138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7">
        <f>SUM(E45:P45)</f>
        <v>0</v>
      </c>
    </row>
    <row r="46" spans="1:17" ht="47.25">
      <c r="A46" s="7" t="str">
        <f>[1]Info!$B$2</f>
        <v>920</v>
      </c>
      <c r="B46" s="7" t="s">
        <v>31</v>
      </c>
      <c r="C46" s="143" t="s">
        <v>70</v>
      </c>
      <c r="D46" s="153" t="s">
        <v>71</v>
      </c>
      <c r="E46" s="138">
        <v>505</v>
      </c>
      <c r="F46" s="139">
        <v>0</v>
      </c>
      <c r="G46" s="139">
        <v>0</v>
      </c>
      <c r="H46" s="139">
        <v>1</v>
      </c>
      <c r="I46" s="139">
        <v>34</v>
      </c>
      <c r="J46" s="139">
        <v>13</v>
      </c>
      <c r="K46" s="139">
        <v>0</v>
      </c>
      <c r="L46" s="139">
        <v>10</v>
      </c>
      <c r="M46" s="139">
        <v>6</v>
      </c>
      <c r="N46" s="139">
        <v>4</v>
      </c>
      <c r="O46" s="139">
        <v>3</v>
      </c>
      <c r="P46" s="139">
        <v>45</v>
      </c>
      <c r="Q46" s="137">
        <f>SUM(E46:P46)</f>
        <v>621</v>
      </c>
    </row>
    <row r="47" spans="1:17" ht="15.75">
      <c r="A47" s="7" t="str">
        <f>[1]Info!$B$2</f>
        <v>920</v>
      </c>
      <c r="B47" s="7" t="s">
        <v>31</v>
      </c>
      <c r="C47" s="131">
        <v>20500</v>
      </c>
      <c r="D47" s="153" t="s">
        <v>72</v>
      </c>
      <c r="E47" s="136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37">
        <f>SUM(E47:P47)</f>
        <v>0</v>
      </c>
    </row>
    <row r="48" spans="1:17" ht="15.75">
      <c r="A48" s="7" t="str">
        <f>[1]Info!$B$2</f>
        <v>920</v>
      </c>
      <c r="B48" s="7" t="s">
        <v>31</v>
      </c>
      <c r="C48" s="140" t="s">
        <v>145</v>
      </c>
      <c r="D48" s="153" t="s">
        <v>73</v>
      </c>
      <c r="E48" s="154"/>
      <c r="F48" s="155"/>
      <c r="G48" s="156"/>
      <c r="H48" s="156"/>
      <c r="I48" s="156"/>
      <c r="J48" s="155"/>
      <c r="K48" s="155"/>
      <c r="L48" s="155"/>
      <c r="M48" s="156"/>
      <c r="N48" s="156"/>
      <c r="O48" s="156"/>
      <c r="P48" s="156"/>
      <c r="Q48" s="161"/>
    </row>
    <row r="49" spans="1:17" ht="15.75">
      <c r="A49" s="7" t="str">
        <f>[1]Info!$B$2</f>
        <v>920</v>
      </c>
      <c r="B49" s="7" t="s">
        <v>31</v>
      </c>
      <c r="C49" s="131" t="s">
        <v>146</v>
      </c>
      <c r="D49" s="153" t="s">
        <v>74</v>
      </c>
      <c r="E49" s="138">
        <v>1348</v>
      </c>
      <c r="F49" s="139">
        <v>36</v>
      </c>
      <c r="G49" s="139">
        <v>676</v>
      </c>
      <c r="H49" s="139">
        <f>-5+200</f>
        <v>195</v>
      </c>
      <c r="I49" s="139">
        <v>1689</v>
      </c>
      <c r="J49" s="139">
        <f>-50+9495</f>
        <v>9445</v>
      </c>
      <c r="K49" s="139">
        <v>0</v>
      </c>
      <c r="L49" s="139">
        <v>687</v>
      </c>
      <c r="M49" s="139">
        <f>-15+270</f>
        <v>255</v>
      </c>
      <c r="N49" s="139">
        <v>772</v>
      </c>
      <c r="O49" s="139">
        <v>5</v>
      </c>
      <c r="P49" s="139">
        <v>1827</v>
      </c>
      <c r="Q49" s="137">
        <f>SUM(E49:P49)</f>
        <v>16935</v>
      </c>
    </row>
    <row r="50" spans="1:17" ht="15.75">
      <c r="A50" s="7" t="str">
        <f>[1]Info!$B$2</f>
        <v>920</v>
      </c>
      <c r="B50" s="7" t="s">
        <v>31</v>
      </c>
      <c r="C50" s="131" t="s">
        <v>147</v>
      </c>
      <c r="D50" s="153" t="s">
        <v>75</v>
      </c>
      <c r="E50" s="138">
        <v>1308</v>
      </c>
      <c r="F50" s="139">
        <v>7</v>
      </c>
      <c r="G50" s="139">
        <v>160</v>
      </c>
      <c r="H50" s="139">
        <v>55</v>
      </c>
      <c r="I50" s="139">
        <v>149</v>
      </c>
      <c r="J50" s="139">
        <v>490</v>
      </c>
      <c r="K50" s="139">
        <v>0</v>
      </c>
      <c r="L50" s="139">
        <v>98</v>
      </c>
      <c r="M50" s="139">
        <v>20</v>
      </c>
      <c r="N50" s="139">
        <v>20</v>
      </c>
      <c r="O50" s="139">
        <v>2</v>
      </c>
      <c r="P50" s="139">
        <v>150</v>
      </c>
      <c r="Q50" s="137">
        <f>SUM(E50:P50)</f>
        <v>2459</v>
      </c>
    </row>
    <row r="51" spans="1:17" ht="31.5">
      <c r="A51" s="7" t="str">
        <f>[1]Info!$B$2</f>
        <v>920</v>
      </c>
      <c r="B51" s="7" t="s">
        <v>31</v>
      </c>
      <c r="C51" s="131" t="s">
        <v>148</v>
      </c>
      <c r="D51" s="153" t="s">
        <v>76</v>
      </c>
      <c r="E51" s="138">
        <v>260</v>
      </c>
      <c r="F51" s="139">
        <v>14</v>
      </c>
      <c r="G51" s="139">
        <v>75</v>
      </c>
      <c r="H51" s="139">
        <v>9</v>
      </c>
      <c r="I51" s="139">
        <v>585</v>
      </c>
      <c r="J51" s="139">
        <f>-15+1625</f>
        <v>1610</v>
      </c>
      <c r="K51" s="139">
        <v>0</v>
      </c>
      <c r="L51" s="139">
        <v>155</v>
      </c>
      <c r="M51" s="139">
        <v>69</v>
      </c>
      <c r="N51" s="139">
        <v>366</v>
      </c>
      <c r="O51" s="139">
        <v>5</v>
      </c>
      <c r="P51" s="139">
        <v>375</v>
      </c>
      <c r="Q51" s="137">
        <f>SUM(E51:P51)</f>
        <v>3523</v>
      </c>
    </row>
    <row r="52" spans="1:17" ht="15.75">
      <c r="A52" s="7" t="str">
        <f>[1]Info!$B$2</f>
        <v>920</v>
      </c>
      <c r="B52" s="7" t="s">
        <v>31</v>
      </c>
      <c r="C52" s="131" t="s">
        <v>149</v>
      </c>
      <c r="D52" s="153" t="s">
        <v>77</v>
      </c>
      <c r="E52" s="136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37">
        <f>SUM(E52:P52)</f>
        <v>0</v>
      </c>
    </row>
    <row r="53" spans="1:17" ht="31.5">
      <c r="A53" s="7" t="str">
        <f>[1]Info!$B$2</f>
        <v>920</v>
      </c>
      <c r="B53" s="7" t="s">
        <v>31</v>
      </c>
      <c r="C53" s="131" t="s">
        <v>150</v>
      </c>
      <c r="D53" s="162" t="s">
        <v>78</v>
      </c>
      <c r="E53" s="154"/>
      <c r="F53" s="155"/>
      <c r="G53" s="156"/>
      <c r="H53" s="156"/>
      <c r="I53" s="156"/>
      <c r="J53" s="155"/>
      <c r="K53" s="155"/>
      <c r="L53" s="155"/>
      <c r="M53" s="156"/>
      <c r="N53" s="156"/>
      <c r="O53" s="156"/>
      <c r="P53" s="156"/>
      <c r="Q53" s="161"/>
    </row>
    <row r="54" spans="1:17" ht="31.5">
      <c r="A54" s="7" t="str">
        <f>[1]Info!$B$2</f>
        <v>920</v>
      </c>
      <c r="B54" s="7" t="s">
        <v>31</v>
      </c>
      <c r="C54" s="131" t="s">
        <v>151</v>
      </c>
      <c r="D54" s="162" t="s">
        <v>79</v>
      </c>
      <c r="E54" s="138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37">
        <f t="shared" ref="Q54:Q63" si="7">SUM(E54:P54)</f>
        <v>0</v>
      </c>
    </row>
    <row r="55" spans="1:17" ht="31.5">
      <c r="A55" s="7" t="str">
        <f>[1]Info!$B$2</f>
        <v>920</v>
      </c>
      <c r="B55" s="7" t="s">
        <v>31</v>
      </c>
      <c r="C55" s="131" t="s">
        <v>152</v>
      </c>
      <c r="D55" s="162" t="s">
        <v>80</v>
      </c>
      <c r="E55" s="136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37">
        <f t="shared" si="7"/>
        <v>0</v>
      </c>
    </row>
    <row r="56" spans="1:17" ht="15.75">
      <c r="A56" s="7" t="str">
        <f>[1]Info!$B$2</f>
        <v>920</v>
      </c>
      <c r="B56" s="7" t="s">
        <v>31</v>
      </c>
      <c r="C56" s="131" t="s">
        <v>153</v>
      </c>
      <c r="D56" s="162" t="s">
        <v>81</v>
      </c>
      <c r="E56" s="145">
        <f>+E57+E58</f>
        <v>0</v>
      </c>
      <c r="F56" s="146">
        <f>+F57+F58</f>
        <v>0</v>
      </c>
      <c r="G56" s="146">
        <f t="shared" ref="G56:P56" si="8">+G57+G58</f>
        <v>0</v>
      </c>
      <c r="H56" s="146">
        <f t="shared" si="8"/>
        <v>0</v>
      </c>
      <c r="I56" s="146">
        <f t="shared" si="8"/>
        <v>0</v>
      </c>
      <c r="J56" s="146">
        <f t="shared" si="8"/>
        <v>0</v>
      </c>
      <c r="K56" s="146">
        <f t="shared" si="8"/>
        <v>0</v>
      </c>
      <c r="L56" s="146">
        <f t="shared" si="8"/>
        <v>0</v>
      </c>
      <c r="M56" s="146">
        <f t="shared" si="8"/>
        <v>0</v>
      </c>
      <c r="N56" s="146">
        <f t="shared" si="8"/>
        <v>0</v>
      </c>
      <c r="O56" s="146">
        <f t="shared" si="8"/>
        <v>0</v>
      </c>
      <c r="P56" s="146">
        <f t="shared" si="8"/>
        <v>0</v>
      </c>
      <c r="Q56" s="137">
        <f>SUM(E56:P56)</f>
        <v>0</v>
      </c>
    </row>
    <row r="57" spans="1:17" ht="31.5">
      <c r="A57" s="7" t="str">
        <f>[1]Info!$B$2</f>
        <v>920</v>
      </c>
      <c r="B57" s="7" t="s">
        <v>31</v>
      </c>
      <c r="C57" s="163" t="s">
        <v>82</v>
      </c>
      <c r="D57" s="162" t="s">
        <v>83</v>
      </c>
      <c r="E57" s="138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37">
        <f>SUM(E57:P57)</f>
        <v>0</v>
      </c>
    </row>
    <row r="58" spans="1:17" ht="31.5">
      <c r="A58" s="7" t="str">
        <f>[1]Info!$B$2</f>
        <v>920</v>
      </c>
      <c r="B58" s="7" t="s">
        <v>31</v>
      </c>
      <c r="C58" s="163" t="s">
        <v>84</v>
      </c>
      <c r="D58" s="162" t="s">
        <v>85</v>
      </c>
      <c r="E58" s="138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37">
        <f>SUM(E58:P58)</f>
        <v>0</v>
      </c>
    </row>
    <row r="59" spans="1:17" ht="15.75">
      <c r="A59" s="7" t="str">
        <f>[1]Info!$B$2</f>
        <v>920</v>
      </c>
      <c r="B59" s="7" t="s">
        <v>31</v>
      </c>
      <c r="C59" s="131" t="s">
        <v>154</v>
      </c>
      <c r="D59" s="162" t="s">
        <v>86</v>
      </c>
      <c r="E59" s="136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37">
        <f t="shared" si="7"/>
        <v>0</v>
      </c>
    </row>
    <row r="60" spans="1:17" ht="15.75">
      <c r="A60" s="7" t="str">
        <f>[1]Info!$B$2</f>
        <v>920</v>
      </c>
      <c r="B60" s="7" t="s">
        <v>31</v>
      </c>
      <c r="C60" s="131" t="s">
        <v>155</v>
      </c>
      <c r="D60" s="162" t="s">
        <v>87</v>
      </c>
      <c r="E60" s="138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37">
        <f t="shared" si="7"/>
        <v>0</v>
      </c>
    </row>
    <row r="61" spans="1:17" ht="15.75">
      <c r="A61" s="7" t="str">
        <f>[1]Info!$B$2</f>
        <v>920</v>
      </c>
      <c r="B61" s="7" t="s">
        <v>31</v>
      </c>
      <c r="C61" s="131" t="s">
        <v>156</v>
      </c>
      <c r="D61" s="162" t="s">
        <v>88</v>
      </c>
      <c r="E61" s="136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37">
        <f t="shared" si="7"/>
        <v>0</v>
      </c>
    </row>
    <row r="62" spans="1:17" ht="15.75">
      <c r="A62" s="7" t="str">
        <f>[1]Info!$B$2</f>
        <v>920</v>
      </c>
      <c r="B62" s="7" t="s">
        <v>31</v>
      </c>
      <c r="C62" s="131" t="s">
        <v>157</v>
      </c>
      <c r="D62" s="153" t="s">
        <v>89</v>
      </c>
      <c r="E62" s="138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37">
        <f t="shared" si="7"/>
        <v>0</v>
      </c>
    </row>
    <row r="63" spans="1:17" ht="15.75">
      <c r="A63" s="7" t="str">
        <f>[1]Info!$B$2</f>
        <v>920</v>
      </c>
      <c r="B63" s="7" t="s">
        <v>31</v>
      </c>
      <c r="C63" s="131" t="s">
        <v>158</v>
      </c>
      <c r="D63" s="153" t="s">
        <v>90</v>
      </c>
      <c r="E63" s="136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37">
        <f t="shared" si="7"/>
        <v>0</v>
      </c>
    </row>
    <row r="64" spans="1:17" ht="15.75">
      <c r="A64" s="7" t="str">
        <f>[1]Info!$B$2</f>
        <v>920</v>
      </c>
      <c r="B64" s="7" t="s">
        <v>31</v>
      </c>
      <c r="C64" s="140" t="s">
        <v>159</v>
      </c>
      <c r="D64" s="153" t="s">
        <v>91</v>
      </c>
      <c r="E64" s="164"/>
      <c r="F64" s="165"/>
      <c r="G64" s="166"/>
      <c r="H64" s="166"/>
      <c r="I64" s="166"/>
      <c r="J64" s="165"/>
      <c r="K64" s="165"/>
      <c r="L64" s="165"/>
      <c r="M64" s="166"/>
      <c r="N64" s="166"/>
      <c r="O64" s="166"/>
      <c r="P64" s="166"/>
      <c r="Q64" s="161"/>
    </row>
    <row r="65" spans="1:17" ht="15.75">
      <c r="A65" s="7" t="str">
        <f>[1]Info!$B$2</f>
        <v>920</v>
      </c>
      <c r="B65" s="7" t="s">
        <v>31</v>
      </c>
      <c r="C65" s="131" t="s">
        <v>160</v>
      </c>
      <c r="D65" s="153" t="s">
        <v>81</v>
      </c>
      <c r="E65" s="145">
        <f>+E66+E67</f>
        <v>0</v>
      </c>
      <c r="F65" s="146">
        <f>+F66+F67</f>
        <v>0</v>
      </c>
      <c r="G65" s="146">
        <f t="shared" ref="G65:P65" si="9">+G66+G67</f>
        <v>0</v>
      </c>
      <c r="H65" s="146">
        <f t="shared" si="9"/>
        <v>0</v>
      </c>
      <c r="I65" s="146">
        <f t="shared" si="9"/>
        <v>0</v>
      </c>
      <c r="J65" s="146">
        <f t="shared" si="9"/>
        <v>0</v>
      </c>
      <c r="K65" s="146">
        <f t="shared" si="9"/>
        <v>0</v>
      </c>
      <c r="L65" s="146">
        <f t="shared" si="9"/>
        <v>0</v>
      </c>
      <c r="M65" s="146">
        <f t="shared" si="9"/>
        <v>0</v>
      </c>
      <c r="N65" s="146">
        <f t="shared" si="9"/>
        <v>0</v>
      </c>
      <c r="O65" s="146">
        <f t="shared" si="9"/>
        <v>0</v>
      </c>
      <c r="P65" s="146">
        <f t="shared" si="9"/>
        <v>0</v>
      </c>
      <c r="Q65" s="137">
        <f>SUM(E65:P65)</f>
        <v>0</v>
      </c>
    </row>
    <row r="66" spans="1:17" ht="31.5">
      <c r="A66" s="7" t="str">
        <f>[1]Info!$B$2</f>
        <v>920</v>
      </c>
      <c r="B66" s="7" t="s">
        <v>31</v>
      </c>
      <c r="C66" s="163" t="s">
        <v>92</v>
      </c>
      <c r="D66" s="162" t="s">
        <v>83</v>
      </c>
      <c r="E66" s="138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37">
        <f t="shared" ref="Q66:Q72" si="10">SUM(E66:P66)</f>
        <v>0</v>
      </c>
    </row>
    <row r="67" spans="1:17" ht="31.5">
      <c r="A67" s="7" t="str">
        <f>[1]Info!$B$2</f>
        <v>920</v>
      </c>
      <c r="B67" s="7" t="s">
        <v>31</v>
      </c>
      <c r="C67" s="163" t="s">
        <v>93</v>
      </c>
      <c r="D67" s="162" t="s">
        <v>85</v>
      </c>
      <c r="E67" s="138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37">
        <f t="shared" si="10"/>
        <v>0</v>
      </c>
    </row>
    <row r="68" spans="1:17" ht="15.75">
      <c r="A68" s="7" t="str">
        <f>[1]Info!$B$2</f>
        <v>920</v>
      </c>
      <c r="B68" s="7" t="s">
        <v>31</v>
      </c>
      <c r="C68" s="131" t="s">
        <v>161</v>
      </c>
      <c r="D68" s="167" t="s">
        <v>86</v>
      </c>
      <c r="E68" s="136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37">
        <f t="shared" si="10"/>
        <v>0</v>
      </c>
    </row>
    <row r="69" spans="1:17" ht="15.75">
      <c r="A69" s="7" t="str">
        <f>[1]Info!$B$2</f>
        <v>920</v>
      </c>
      <c r="B69" s="7" t="s">
        <v>31</v>
      </c>
      <c r="C69" s="131" t="s">
        <v>162</v>
      </c>
      <c r="D69" s="153" t="s">
        <v>87</v>
      </c>
      <c r="E69" s="136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37">
        <f t="shared" si="10"/>
        <v>0</v>
      </c>
    </row>
    <row r="70" spans="1:17" ht="15.75">
      <c r="A70" s="7" t="str">
        <f>[1]Info!$B$2</f>
        <v>920</v>
      </c>
      <c r="B70" s="7" t="s">
        <v>31</v>
      </c>
      <c r="C70" s="131" t="s">
        <v>163</v>
      </c>
      <c r="D70" s="153" t="s">
        <v>88</v>
      </c>
      <c r="E70" s="136">
        <v>7</v>
      </c>
      <c r="F70" s="134">
        <v>2</v>
      </c>
      <c r="G70" s="134">
        <v>0</v>
      </c>
      <c r="H70" s="134">
        <v>1</v>
      </c>
      <c r="I70" s="134">
        <v>89</v>
      </c>
      <c r="J70" s="134">
        <v>182</v>
      </c>
      <c r="K70" s="134">
        <v>0</v>
      </c>
      <c r="L70" s="134">
        <v>72</v>
      </c>
      <c r="M70" s="134">
        <v>5</v>
      </c>
      <c r="N70" s="134">
        <v>11</v>
      </c>
      <c r="O70" s="134">
        <v>5</v>
      </c>
      <c r="P70" s="134">
        <v>73</v>
      </c>
      <c r="Q70" s="137">
        <f t="shared" si="10"/>
        <v>447</v>
      </c>
    </row>
    <row r="71" spans="1:17" ht="15.75">
      <c r="A71" s="7" t="str">
        <f>[1]Info!$B$2</f>
        <v>920</v>
      </c>
      <c r="B71" s="7" t="s">
        <v>31</v>
      </c>
      <c r="C71" s="140" t="s">
        <v>164</v>
      </c>
      <c r="D71" s="153" t="s">
        <v>90</v>
      </c>
      <c r="E71" s="136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37">
        <f t="shared" si="10"/>
        <v>0</v>
      </c>
    </row>
    <row r="72" spans="1:17" ht="15.75">
      <c r="A72" s="7" t="str">
        <f>[1]Info!$B$2</f>
        <v>920</v>
      </c>
      <c r="B72" s="7" t="s">
        <v>31</v>
      </c>
      <c r="C72" s="131" t="s">
        <v>165</v>
      </c>
      <c r="D72" s="153" t="s">
        <v>89</v>
      </c>
      <c r="E72" s="138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37">
        <f t="shared" si="10"/>
        <v>0</v>
      </c>
    </row>
    <row r="73" spans="1:17" ht="15.75">
      <c r="A73" s="7" t="str">
        <f>[1]Info!$B$2</f>
        <v>920</v>
      </c>
      <c r="B73" s="7" t="s">
        <v>31</v>
      </c>
      <c r="C73" s="140" t="s">
        <v>166</v>
      </c>
      <c r="D73" s="153" t="s">
        <v>94</v>
      </c>
      <c r="E73" s="154"/>
      <c r="F73" s="155"/>
      <c r="G73" s="156"/>
      <c r="H73" s="156"/>
      <c r="I73" s="156"/>
      <c r="J73" s="155"/>
      <c r="K73" s="155"/>
      <c r="L73" s="155"/>
      <c r="M73" s="156"/>
      <c r="N73" s="156"/>
      <c r="O73" s="156"/>
      <c r="P73" s="156"/>
      <c r="Q73" s="161"/>
    </row>
    <row r="74" spans="1:17" ht="15.75">
      <c r="A74" s="7" t="str">
        <f>[1]Info!$B$2</f>
        <v>920</v>
      </c>
      <c r="B74" s="7" t="s">
        <v>31</v>
      </c>
      <c r="C74" s="131" t="s">
        <v>167</v>
      </c>
      <c r="D74" s="153" t="s">
        <v>95</v>
      </c>
      <c r="E74" s="138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37">
        <f t="shared" ref="Q74:Q80" si="11">SUM(E74:P74)</f>
        <v>0</v>
      </c>
    </row>
    <row r="75" spans="1:17" ht="15.75">
      <c r="A75" s="7" t="str">
        <f>[1]Info!$B$2</f>
        <v>920</v>
      </c>
      <c r="B75" s="7" t="s">
        <v>31</v>
      </c>
      <c r="C75" s="131" t="s">
        <v>168</v>
      </c>
      <c r="D75" s="153" t="s">
        <v>86</v>
      </c>
      <c r="E75" s="136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37">
        <f t="shared" si="11"/>
        <v>0</v>
      </c>
    </row>
    <row r="76" spans="1:17" ht="15.75">
      <c r="A76" s="7" t="str">
        <f>[1]Info!$B$2</f>
        <v>920</v>
      </c>
      <c r="B76" s="7" t="s">
        <v>31</v>
      </c>
      <c r="C76" s="131" t="s">
        <v>169</v>
      </c>
      <c r="D76" s="153" t="s">
        <v>87</v>
      </c>
      <c r="E76" s="136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37">
        <f t="shared" si="11"/>
        <v>0</v>
      </c>
    </row>
    <row r="77" spans="1:17" ht="15.75">
      <c r="A77" s="7" t="str">
        <f>[1]Info!$B$2</f>
        <v>920</v>
      </c>
      <c r="B77" s="7" t="s">
        <v>31</v>
      </c>
      <c r="C77" s="131" t="s">
        <v>170</v>
      </c>
      <c r="D77" s="153" t="s">
        <v>88</v>
      </c>
      <c r="E77" s="138">
        <v>245</v>
      </c>
      <c r="F77" s="139">
        <v>7</v>
      </c>
      <c r="G77" s="139">
        <v>367</v>
      </c>
      <c r="H77" s="139">
        <f>-5+270</f>
        <v>265</v>
      </c>
      <c r="I77" s="139">
        <v>1227</v>
      </c>
      <c r="J77" s="139">
        <f>-5+875</f>
        <v>870</v>
      </c>
      <c r="K77" s="139">
        <v>0</v>
      </c>
      <c r="L77" s="139">
        <v>380</v>
      </c>
      <c r="M77" s="139">
        <v>52</v>
      </c>
      <c r="N77" s="139">
        <v>21</v>
      </c>
      <c r="O77" s="139">
        <v>5</v>
      </c>
      <c r="P77" s="139">
        <v>525</v>
      </c>
      <c r="Q77" s="137">
        <f t="shared" si="11"/>
        <v>3964</v>
      </c>
    </row>
    <row r="78" spans="1:17" ht="15.75">
      <c r="A78" s="7" t="str">
        <f>[1]Info!$B$2</f>
        <v>920</v>
      </c>
      <c r="B78" s="7" t="s">
        <v>31</v>
      </c>
      <c r="C78" s="131" t="s">
        <v>171</v>
      </c>
      <c r="D78" s="153" t="s">
        <v>90</v>
      </c>
      <c r="E78" s="136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37">
        <f t="shared" si="11"/>
        <v>0</v>
      </c>
    </row>
    <row r="79" spans="1:17" ht="15.75">
      <c r="A79" s="7" t="str">
        <f>[1]Info!$B$2</f>
        <v>920</v>
      </c>
      <c r="B79" s="7" t="s">
        <v>31</v>
      </c>
      <c r="C79" s="140" t="s">
        <v>172</v>
      </c>
      <c r="D79" s="153" t="s">
        <v>89</v>
      </c>
      <c r="E79" s="138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37">
        <f t="shared" si="11"/>
        <v>0</v>
      </c>
    </row>
    <row r="80" spans="1:17" ht="15.75">
      <c r="A80" s="7" t="str">
        <f>[1]Info!$B$2</f>
        <v>920</v>
      </c>
      <c r="B80" s="7" t="s">
        <v>31</v>
      </c>
      <c r="C80" s="131" t="s">
        <v>173</v>
      </c>
      <c r="D80" s="153" t="s">
        <v>96</v>
      </c>
      <c r="E80" s="136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37">
        <f t="shared" si="11"/>
        <v>0</v>
      </c>
    </row>
    <row r="81" spans="1:17" ht="16.5" thickBot="1">
      <c r="A81" s="7" t="str">
        <f>[1]Info!$B$2</f>
        <v>920</v>
      </c>
      <c r="B81" s="7" t="s">
        <v>31</v>
      </c>
      <c r="C81" s="147" t="s">
        <v>174</v>
      </c>
      <c r="D81" s="168" t="s">
        <v>97</v>
      </c>
      <c r="E81" s="149">
        <f>+E31+E33+E38+E42+E44+E45+E46+E47+E49+E50+E51+E52+E54+E55+E56+E59+E60+E61+E62+E63+E65+E68+E69+E70+E71+E72+E74+E75+E76+E77+E78+E79+E80</f>
        <v>3673</v>
      </c>
      <c r="F81" s="149">
        <f t="shared" ref="F81:P81" si="12">+F31+F33+F38+F42+F44+F45+F46+F47+F49+F50+F51+F52+F54+F55+F56+F59+F60+F61+F62+F63+F65+F68+F69+F70+F71+F72+F74+F75+F76+F77+F78+F79+F80</f>
        <v>66</v>
      </c>
      <c r="G81" s="149">
        <f t="shared" si="12"/>
        <v>1278</v>
      </c>
      <c r="H81" s="149">
        <f t="shared" si="12"/>
        <v>526</v>
      </c>
      <c r="I81" s="149">
        <f t="shared" si="12"/>
        <v>3773</v>
      </c>
      <c r="J81" s="149">
        <f t="shared" si="12"/>
        <v>12610</v>
      </c>
      <c r="K81" s="149">
        <f t="shared" si="12"/>
        <v>0</v>
      </c>
      <c r="L81" s="149">
        <f t="shared" si="12"/>
        <v>1402</v>
      </c>
      <c r="M81" s="149">
        <f t="shared" si="12"/>
        <v>407</v>
      </c>
      <c r="N81" s="149">
        <f t="shared" si="12"/>
        <v>1194</v>
      </c>
      <c r="O81" s="149">
        <f t="shared" si="12"/>
        <v>25</v>
      </c>
      <c r="P81" s="149">
        <f t="shared" si="12"/>
        <v>2995</v>
      </c>
      <c r="Q81" s="189">
        <f>SUM(E81:P81)</f>
        <v>27949</v>
      </c>
    </row>
    <row r="82" spans="1:17" ht="16.5" thickBot="1">
      <c r="A82" s="7" t="str">
        <f>[1]Info!$B$2</f>
        <v>920</v>
      </c>
      <c r="B82" s="7" t="s">
        <v>31</v>
      </c>
      <c r="C82" s="152"/>
      <c r="D82" s="248" t="s">
        <v>98</v>
      </c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50"/>
    </row>
    <row r="83" spans="1:17" ht="16.5" thickBot="1">
      <c r="A83" s="7" t="str">
        <f>[1]Info!$B$2</f>
        <v>920</v>
      </c>
      <c r="B83" s="7" t="s">
        <v>31</v>
      </c>
      <c r="C83" s="131" t="s">
        <v>175</v>
      </c>
      <c r="D83" s="153" t="s">
        <v>99</v>
      </c>
      <c r="E83" s="169">
        <f>+E84+E85</f>
        <v>628</v>
      </c>
      <c r="F83" s="170">
        <f t="shared" ref="F83:P83" si="13">+F84+F85</f>
        <v>38</v>
      </c>
      <c r="G83" s="170">
        <f t="shared" si="13"/>
        <v>10</v>
      </c>
      <c r="H83" s="170">
        <f t="shared" si="13"/>
        <v>74</v>
      </c>
      <c r="I83" s="170">
        <f t="shared" si="13"/>
        <v>586</v>
      </c>
      <c r="J83" s="170">
        <f t="shared" si="13"/>
        <v>3787</v>
      </c>
      <c r="K83" s="170">
        <f t="shared" si="13"/>
        <v>0</v>
      </c>
      <c r="L83" s="170">
        <f t="shared" si="13"/>
        <v>591</v>
      </c>
      <c r="M83" s="170">
        <f t="shared" si="13"/>
        <v>97</v>
      </c>
      <c r="N83" s="170">
        <f t="shared" si="13"/>
        <v>164</v>
      </c>
      <c r="O83" s="170">
        <f t="shared" si="13"/>
        <v>8</v>
      </c>
      <c r="P83" s="170">
        <f t="shared" si="13"/>
        <v>489</v>
      </c>
      <c r="Q83" s="135">
        <f>SUM(E83:P83)</f>
        <v>6472</v>
      </c>
    </row>
    <row r="84" spans="1:17" ht="32.25" thickBot="1">
      <c r="A84" s="7" t="str">
        <f>[1]Info!$B$2</f>
        <v>920</v>
      </c>
      <c r="B84" s="7" t="s">
        <v>31</v>
      </c>
      <c r="C84" s="163" t="s">
        <v>100</v>
      </c>
      <c r="D84" s="153" t="s">
        <v>101</v>
      </c>
      <c r="E84" s="138">
        <v>470</v>
      </c>
      <c r="F84" s="139">
        <v>25</v>
      </c>
      <c r="G84" s="139">
        <v>10</v>
      </c>
      <c r="H84" s="139">
        <v>68</v>
      </c>
      <c r="I84" s="139">
        <v>429</v>
      </c>
      <c r="J84" s="139">
        <f>-20+2950</f>
        <v>2930</v>
      </c>
      <c r="K84" s="139">
        <v>0</v>
      </c>
      <c r="L84" s="139">
        <v>476</v>
      </c>
      <c r="M84" s="139">
        <f>-5+77</f>
        <v>72</v>
      </c>
      <c r="N84" s="139">
        <v>122</v>
      </c>
      <c r="O84" s="139">
        <v>6</v>
      </c>
      <c r="P84" s="139">
        <v>375</v>
      </c>
      <c r="Q84" s="135">
        <f t="shared" ref="Q84:Q85" si="14">SUM(E84:P84)</f>
        <v>4983</v>
      </c>
    </row>
    <row r="85" spans="1:17" ht="31.5">
      <c r="A85" s="7" t="str">
        <f>[1]Info!$B$2</f>
        <v>920</v>
      </c>
      <c r="B85" s="7" t="s">
        <v>31</v>
      </c>
      <c r="C85" s="163" t="s">
        <v>102</v>
      </c>
      <c r="D85" s="153" t="s">
        <v>103</v>
      </c>
      <c r="E85" s="138">
        <v>158</v>
      </c>
      <c r="F85" s="139">
        <v>13</v>
      </c>
      <c r="G85" s="139">
        <v>0</v>
      </c>
      <c r="H85" s="139">
        <v>6</v>
      </c>
      <c r="I85" s="139">
        <v>157</v>
      </c>
      <c r="J85" s="139">
        <v>857</v>
      </c>
      <c r="K85" s="139">
        <v>0</v>
      </c>
      <c r="L85" s="139">
        <v>115</v>
      </c>
      <c r="M85" s="139">
        <v>25</v>
      </c>
      <c r="N85" s="139">
        <v>42</v>
      </c>
      <c r="O85" s="139">
        <v>2</v>
      </c>
      <c r="P85" s="139">
        <v>114</v>
      </c>
      <c r="Q85" s="135">
        <f t="shared" si="14"/>
        <v>1489</v>
      </c>
    </row>
    <row r="86" spans="1:17" ht="15.75">
      <c r="A86" s="7" t="str">
        <f>[1]Info!$B$2</f>
        <v>920</v>
      </c>
      <c r="B86" s="7" t="s">
        <v>31</v>
      </c>
      <c r="C86" s="131" t="s">
        <v>176</v>
      </c>
      <c r="D86" s="153" t="s">
        <v>104</v>
      </c>
      <c r="E86" s="171"/>
      <c r="F86" s="165"/>
      <c r="G86" s="166"/>
      <c r="H86" s="166"/>
      <c r="I86" s="166"/>
      <c r="J86" s="165"/>
      <c r="K86" s="165"/>
      <c r="L86" s="165"/>
      <c r="M86" s="166"/>
      <c r="N86" s="166"/>
      <c r="O86" s="166"/>
      <c r="P86" s="166"/>
      <c r="Q86" s="161"/>
    </row>
    <row r="87" spans="1:17" ht="15.75">
      <c r="A87" s="7" t="str">
        <f>[1]Info!$B$2</f>
        <v>920</v>
      </c>
      <c r="B87" s="7" t="s">
        <v>31</v>
      </c>
      <c r="C87" s="131" t="s">
        <v>177</v>
      </c>
      <c r="D87" s="153" t="s">
        <v>105</v>
      </c>
      <c r="E87" s="138">
        <v>102</v>
      </c>
      <c r="F87" s="139">
        <v>16</v>
      </c>
      <c r="G87" s="139">
        <v>46</v>
      </c>
      <c r="H87" s="139">
        <v>36</v>
      </c>
      <c r="I87" s="139">
        <v>181</v>
      </c>
      <c r="J87" s="139">
        <v>18</v>
      </c>
      <c r="K87" s="139">
        <v>0</v>
      </c>
      <c r="L87" s="139">
        <v>39</v>
      </c>
      <c r="M87" s="139">
        <v>8</v>
      </c>
      <c r="N87" s="139">
        <v>36</v>
      </c>
      <c r="O87" s="139">
        <v>5</v>
      </c>
      <c r="P87" s="139">
        <v>40</v>
      </c>
      <c r="Q87" s="172">
        <f t="shared" ref="Q87:Q93" si="15">SUM(E87:P87)</f>
        <v>527</v>
      </c>
    </row>
    <row r="88" spans="1:17" ht="15.75">
      <c r="A88" s="7" t="str">
        <f>[1]Info!$B$2</f>
        <v>920</v>
      </c>
      <c r="B88" s="7" t="s">
        <v>31</v>
      </c>
      <c r="C88" s="131" t="s">
        <v>178</v>
      </c>
      <c r="D88" s="153" t="s">
        <v>106</v>
      </c>
      <c r="E88" s="138">
        <v>4280</v>
      </c>
      <c r="F88" s="139">
        <v>104</v>
      </c>
      <c r="G88" s="139">
        <v>1347</v>
      </c>
      <c r="H88" s="139">
        <f>-15+1042</f>
        <v>1027</v>
      </c>
      <c r="I88" s="139">
        <v>5753</v>
      </c>
      <c r="J88" s="139">
        <f>-50+21599</f>
        <v>21549</v>
      </c>
      <c r="K88" s="139">
        <v>0</v>
      </c>
      <c r="L88" s="139">
        <v>2254</v>
      </c>
      <c r="M88" s="139">
        <f>-15+577</f>
        <v>562</v>
      </c>
      <c r="N88" s="139">
        <v>942</v>
      </c>
      <c r="O88" s="139">
        <v>20</v>
      </c>
      <c r="P88" s="139">
        <v>4665</v>
      </c>
      <c r="Q88" s="172">
        <f t="shared" si="15"/>
        <v>42503</v>
      </c>
    </row>
    <row r="89" spans="1:17" ht="15.75">
      <c r="A89" s="7" t="str">
        <f>[1]Info!$B$2</f>
        <v>920</v>
      </c>
      <c r="B89" s="7" t="s">
        <v>31</v>
      </c>
      <c r="C89" s="140" t="s">
        <v>179</v>
      </c>
      <c r="D89" s="153" t="s">
        <v>107</v>
      </c>
      <c r="E89" s="138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7">
        <f t="shared" si="15"/>
        <v>0</v>
      </c>
    </row>
    <row r="90" spans="1:17" ht="15.75">
      <c r="A90" s="7" t="str">
        <f>[1]Info!$B$2</f>
        <v>920</v>
      </c>
      <c r="B90" s="7" t="s">
        <v>31</v>
      </c>
      <c r="C90" s="131" t="s">
        <v>180</v>
      </c>
      <c r="D90" s="153" t="s">
        <v>108</v>
      </c>
      <c r="E90" s="138">
        <v>180</v>
      </c>
      <c r="F90" s="139">
        <v>12</v>
      </c>
      <c r="G90" s="139">
        <v>64</v>
      </c>
      <c r="H90" s="139">
        <v>42</v>
      </c>
      <c r="I90" s="139">
        <v>338</v>
      </c>
      <c r="J90" s="139">
        <v>881</v>
      </c>
      <c r="K90" s="139">
        <v>0</v>
      </c>
      <c r="L90" s="139">
        <v>297</v>
      </c>
      <c r="M90" s="139">
        <v>24</v>
      </c>
      <c r="N90" s="139">
        <v>28</v>
      </c>
      <c r="O90" s="139">
        <v>2</v>
      </c>
      <c r="P90" s="139">
        <v>275</v>
      </c>
      <c r="Q90" s="137">
        <f t="shared" si="15"/>
        <v>2143</v>
      </c>
    </row>
    <row r="91" spans="1:17" ht="15.75">
      <c r="A91" s="7" t="str">
        <f>[1]Info!$B$2</f>
        <v>920</v>
      </c>
      <c r="B91" s="7" t="s">
        <v>31</v>
      </c>
      <c r="C91" s="131" t="s">
        <v>181</v>
      </c>
      <c r="D91" s="153" t="s">
        <v>109</v>
      </c>
      <c r="E91" s="138">
        <v>204</v>
      </c>
      <c r="F91" s="139">
        <v>18</v>
      </c>
      <c r="G91" s="139">
        <v>137</v>
      </c>
      <c r="H91" s="139">
        <v>41</v>
      </c>
      <c r="I91" s="139">
        <v>749</v>
      </c>
      <c r="J91" s="139">
        <v>2362</v>
      </c>
      <c r="K91" s="139">
        <v>0</v>
      </c>
      <c r="L91" s="139">
        <v>353</v>
      </c>
      <c r="M91" s="139">
        <v>50</v>
      </c>
      <c r="N91" s="139">
        <v>67</v>
      </c>
      <c r="O91" s="139">
        <v>9</v>
      </c>
      <c r="P91" s="139">
        <v>710</v>
      </c>
      <c r="Q91" s="137">
        <f t="shared" si="15"/>
        <v>4700</v>
      </c>
    </row>
    <row r="92" spans="1:17" ht="15.75">
      <c r="A92" s="7" t="str">
        <f>[1]Info!$B$2</f>
        <v>920</v>
      </c>
      <c r="B92" s="7" t="s">
        <v>31</v>
      </c>
      <c r="C92" s="140" t="s">
        <v>182</v>
      </c>
      <c r="D92" s="153" t="s">
        <v>110</v>
      </c>
      <c r="E92" s="138">
        <v>0</v>
      </c>
      <c r="F92" s="139">
        <v>0</v>
      </c>
      <c r="G92" s="139">
        <v>0</v>
      </c>
      <c r="H92" s="139">
        <v>0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7">
        <f t="shared" si="15"/>
        <v>0</v>
      </c>
    </row>
    <row r="93" spans="1:17" s="197" customFormat="1" ht="15.75">
      <c r="A93" s="7" t="str">
        <f>[1]Info!$B$2</f>
        <v>920</v>
      </c>
      <c r="B93" s="7" t="s">
        <v>31</v>
      </c>
      <c r="C93" s="140" t="s">
        <v>183</v>
      </c>
      <c r="D93" s="153" t="s">
        <v>111</v>
      </c>
      <c r="E93" s="138"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7">
        <f t="shared" si="15"/>
        <v>0</v>
      </c>
    </row>
    <row r="94" spans="1:17" s="190" customFormat="1" ht="16.5" thickBot="1">
      <c r="A94" s="186" t="str">
        <f>[1]Info!$B$2</f>
        <v>920</v>
      </c>
      <c r="B94" s="186" t="s">
        <v>31</v>
      </c>
      <c r="C94" s="147" t="s">
        <v>184</v>
      </c>
      <c r="D94" s="187" t="s">
        <v>27</v>
      </c>
      <c r="E94" s="188">
        <f>+E83+E87+E88+E89+E90+E91+E92+E93</f>
        <v>5394</v>
      </c>
      <c r="F94" s="188">
        <f t="shared" ref="F94:P94" si="16">+F83+F87+F88+F89+F90+F91+F92+F93</f>
        <v>188</v>
      </c>
      <c r="G94" s="188">
        <f t="shared" si="16"/>
        <v>1604</v>
      </c>
      <c r="H94" s="188">
        <f t="shared" si="16"/>
        <v>1220</v>
      </c>
      <c r="I94" s="188">
        <f t="shared" si="16"/>
        <v>7607</v>
      </c>
      <c r="J94" s="188">
        <f t="shared" si="16"/>
        <v>28597</v>
      </c>
      <c r="K94" s="188">
        <f t="shared" si="16"/>
        <v>0</v>
      </c>
      <c r="L94" s="188">
        <f t="shared" si="16"/>
        <v>3534</v>
      </c>
      <c r="M94" s="188">
        <f t="shared" si="16"/>
        <v>741</v>
      </c>
      <c r="N94" s="188">
        <f t="shared" si="16"/>
        <v>1237</v>
      </c>
      <c r="O94" s="188">
        <f t="shared" si="16"/>
        <v>44</v>
      </c>
      <c r="P94" s="188">
        <f t="shared" si="16"/>
        <v>6179</v>
      </c>
      <c r="Q94" s="189">
        <f>SUM(E94:P94)</f>
        <v>56345</v>
      </c>
    </row>
    <row r="95" spans="1:17" ht="16.5" thickBot="1">
      <c r="A95" s="7" t="str">
        <f>[1]Info!$B$2</f>
        <v>920</v>
      </c>
      <c r="B95" s="7" t="s">
        <v>31</v>
      </c>
      <c r="C95" s="173" t="s">
        <v>185</v>
      </c>
      <c r="D95" s="174" t="s">
        <v>112</v>
      </c>
      <c r="E95" s="175">
        <f>+E29+E81+E94</f>
        <v>9112</v>
      </c>
      <c r="F95" s="176">
        <f t="shared" ref="F95:O95" si="17">+F29+F81+F94</f>
        <v>254</v>
      </c>
      <c r="G95" s="176">
        <f t="shared" si="17"/>
        <v>2882</v>
      </c>
      <c r="H95" s="176">
        <f t="shared" si="17"/>
        <v>1771</v>
      </c>
      <c r="I95" s="176">
        <f t="shared" si="17"/>
        <v>11406</v>
      </c>
      <c r="J95" s="191">
        <f t="shared" si="17"/>
        <v>41407</v>
      </c>
      <c r="K95" s="176">
        <f t="shared" si="17"/>
        <v>0</v>
      </c>
      <c r="L95" s="176">
        <f t="shared" si="17"/>
        <v>4968</v>
      </c>
      <c r="M95" s="176">
        <f t="shared" si="17"/>
        <v>1183</v>
      </c>
      <c r="N95" s="176">
        <f t="shared" si="17"/>
        <v>2436</v>
      </c>
      <c r="O95" s="176">
        <f t="shared" si="17"/>
        <v>69</v>
      </c>
      <c r="P95" s="177">
        <f>+P29+P81+P94</f>
        <v>9174</v>
      </c>
      <c r="Q95" s="178">
        <f>SUM(E95:P95)</f>
        <v>84662</v>
      </c>
    </row>
    <row r="96" spans="1:17" ht="15.75">
      <c r="C96" s="181"/>
      <c r="D96" s="182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</row>
  </sheetData>
  <mergeCells count="33">
    <mergeCell ref="K8:K10"/>
    <mergeCell ref="L8:L10"/>
    <mergeCell ref="D16:Q16"/>
    <mergeCell ref="D30:Q30"/>
    <mergeCell ref="D82:Q82"/>
    <mergeCell ref="M8:M10"/>
    <mergeCell ref="N8:N10"/>
    <mergeCell ref="O8:O10"/>
    <mergeCell ref="P8:P10"/>
    <mergeCell ref="Q8:Q10"/>
    <mergeCell ref="E9:E10"/>
    <mergeCell ref="F9:F10"/>
    <mergeCell ref="G9:G10"/>
    <mergeCell ref="H9:H10"/>
    <mergeCell ref="I9:I10"/>
    <mergeCell ref="C8:C10"/>
    <mergeCell ref="D8:D10"/>
    <mergeCell ref="E8:F8"/>
    <mergeCell ref="G8:I8"/>
    <mergeCell ref="J8:J10"/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9"/>
  <sheetViews>
    <sheetView tabSelected="1" topLeftCell="I70" zoomScale="90" zoomScaleNormal="90" workbookViewId="0">
      <selection activeCell="E85" sqref="E85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14" bestFit="1" customWidth="1"/>
    <col min="4" max="4" width="40" style="194" customWidth="1"/>
    <col min="5" max="5" width="12.140625" style="8" bestFit="1" customWidth="1"/>
    <col min="6" max="6" width="11.42578125" style="8" bestFit="1" customWidth="1"/>
    <col min="7" max="7" width="17.28515625" style="8" bestFit="1" customWidth="1"/>
    <col min="8" max="8" width="10.7109375" style="8" customWidth="1"/>
    <col min="9" max="9" width="17.7109375" style="8" bestFit="1" customWidth="1"/>
    <col min="10" max="10" width="17.5703125" style="8" customWidth="1"/>
    <col min="11" max="11" width="11.5703125" style="8" customWidth="1"/>
    <col min="12" max="12" width="11" style="8" customWidth="1"/>
    <col min="13" max="13" width="13.7109375" style="8" customWidth="1"/>
    <col min="14" max="14" width="13.5703125" style="8" bestFit="1" customWidth="1"/>
    <col min="15" max="15" width="10.7109375" style="8" customWidth="1"/>
    <col min="16" max="16" width="11.140625" style="8" customWidth="1"/>
    <col min="17" max="17" width="16.28515625" style="8" customWidth="1"/>
    <col min="18" max="253" width="9.140625" style="8"/>
    <col min="254" max="255" width="0" style="8" hidden="1" customWidth="1"/>
    <col min="256" max="256" width="11.42578125" style="8" bestFit="1" customWidth="1"/>
    <col min="257" max="257" width="40" style="8" customWidth="1"/>
    <col min="258" max="258" width="10.42578125" style="8" customWidth="1"/>
    <col min="259" max="259" width="10.140625" style="8" bestFit="1" customWidth="1"/>
    <col min="260" max="260" width="17.5703125" style="8" bestFit="1" customWidth="1"/>
    <col min="261" max="261" width="18.28515625" style="8" customWidth="1"/>
    <col min="262" max="262" width="15.7109375" style="8" bestFit="1" customWidth="1"/>
    <col min="263" max="263" width="15.7109375" style="8" customWidth="1"/>
    <col min="264" max="264" width="19.140625" style="8" customWidth="1"/>
    <col min="265" max="265" width="21.7109375" style="8" bestFit="1" customWidth="1"/>
    <col min="266" max="266" width="22.42578125" style="8" customWidth="1"/>
    <col min="267" max="267" width="12.42578125" style="8" bestFit="1" customWidth="1"/>
    <col min="268" max="268" width="24.5703125" style="8" bestFit="1" customWidth="1"/>
    <col min="269" max="269" width="10.7109375" style="8" customWidth="1"/>
    <col min="270" max="270" width="14.28515625" style="8" customWidth="1"/>
    <col min="271" max="509" width="9.140625" style="8"/>
    <col min="510" max="511" width="0" style="8" hidden="1" customWidth="1"/>
    <col min="512" max="512" width="11.42578125" style="8" bestFit="1" customWidth="1"/>
    <col min="513" max="513" width="40" style="8" customWidth="1"/>
    <col min="514" max="514" width="10.42578125" style="8" customWidth="1"/>
    <col min="515" max="515" width="10.140625" style="8" bestFit="1" customWidth="1"/>
    <col min="516" max="516" width="17.5703125" style="8" bestFit="1" customWidth="1"/>
    <col min="517" max="517" width="18.28515625" style="8" customWidth="1"/>
    <col min="518" max="518" width="15.7109375" style="8" bestFit="1" customWidth="1"/>
    <col min="519" max="519" width="15.7109375" style="8" customWidth="1"/>
    <col min="520" max="520" width="19.140625" style="8" customWidth="1"/>
    <col min="521" max="521" width="21.7109375" style="8" bestFit="1" customWidth="1"/>
    <col min="522" max="522" width="22.42578125" style="8" customWidth="1"/>
    <col min="523" max="523" width="12.42578125" style="8" bestFit="1" customWidth="1"/>
    <col min="524" max="524" width="24.5703125" style="8" bestFit="1" customWidth="1"/>
    <col min="525" max="525" width="10.7109375" style="8" customWidth="1"/>
    <col min="526" max="526" width="14.28515625" style="8" customWidth="1"/>
    <col min="527" max="765" width="9.140625" style="8"/>
    <col min="766" max="767" width="0" style="8" hidden="1" customWidth="1"/>
    <col min="768" max="768" width="11.42578125" style="8" bestFit="1" customWidth="1"/>
    <col min="769" max="769" width="40" style="8" customWidth="1"/>
    <col min="770" max="770" width="10.42578125" style="8" customWidth="1"/>
    <col min="771" max="771" width="10.140625" style="8" bestFit="1" customWidth="1"/>
    <col min="772" max="772" width="17.5703125" style="8" bestFit="1" customWidth="1"/>
    <col min="773" max="773" width="18.28515625" style="8" customWidth="1"/>
    <col min="774" max="774" width="15.7109375" style="8" bestFit="1" customWidth="1"/>
    <col min="775" max="775" width="15.7109375" style="8" customWidth="1"/>
    <col min="776" max="776" width="19.140625" style="8" customWidth="1"/>
    <col min="777" max="777" width="21.7109375" style="8" bestFit="1" customWidth="1"/>
    <col min="778" max="778" width="22.42578125" style="8" customWidth="1"/>
    <col min="779" max="779" width="12.42578125" style="8" bestFit="1" customWidth="1"/>
    <col min="780" max="780" width="24.5703125" style="8" bestFit="1" customWidth="1"/>
    <col min="781" max="781" width="10.7109375" style="8" customWidth="1"/>
    <col min="782" max="782" width="14.28515625" style="8" customWidth="1"/>
    <col min="783" max="1021" width="9.140625" style="8"/>
    <col min="1022" max="1023" width="0" style="8" hidden="1" customWidth="1"/>
    <col min="1024" max="1024" width="11.42578125" style="8" bestFit="1" customWidth="1"/>
    <col min="1025" max="1025" width="40" style="8" customWidth="1"/>
    <col min="1026" max="1026" width="10.42578125" style="8" customWidth="1"/>
    <col min="1027" max="1027" width="10.140625" style="8" bestFit="1" customWidth="1"/>
    <col min="1028" max="1028" width="17.5703125" style="8" bestFit="1" customWidth="1"/>
    <col min="1029" max="1029" width="18.28515625" style="8" customWidth="1"/>
    <col min="1030" max="1030" width="15.7109375" style="8" bestFit="1" customWidth="1"/>
    <col min="1031" max="1031" width="15.7109375" style="8" customWidth="1"/>
    <col min="1032" max="1032" width="19.140625" style="8" customWidth="1"/>
    <col min="1033" max="1033" width="21.7109375" style="8" bestFit="1" customWidth="1"/>
    <col min="1034" max="1034" width="22.42578125" style="8" customWidth="1"/>
    <col min="1035" max="1035" width="12.42578125" style="8" bestFit="1" customWidth="1"/>
    <col min="1036" max="1036" width="24.5703125" style="8" bestFit="1" customWidth="1"/>
    <col min="1037" max="1037" width="10.7109375" style="8" customWidth="1"/>
    <col min="1038" max="1038" width="14.28515625" style="8" customWidth="1"/>
    <col min="1039" max="1277" width="9.140625" style="8"/>
    <col min="1278" max="1279" width="0" style="8" hidden="1" customWidth="1"/>
    <col min="1280" max="1280" width="11.42578125" style="8" bestFit="1" customWidth="1"/>
    <col min="1281" max="1281" width="40" style="8" customWidth="1"/>
    <col min="1282" max="1282" width="10.42578125" style="8" customWidth="1"/>
    <col min="1283" max="1283" width="10.140625" style="8" bestFit="1" customWidth="1"/>
    <col min="1284" max="1284" width="17.5703125" style="8" bestFit="1" customWidth="1"/>
    <col min="1285" max="1285" width="18.28515625" style="8" customWidth="1"/>
    <col min="1286" max="1286" width="15.7109375" style="8" bestFit="1" customWidth="1"/>
    <col min="1287" max="1287" width="15.7109375" style="8" customWidth="1"/>
    <col min="1288" max="1288" width="19.140625" style="8" customWidth="1"/>
    <col min="1289" max="1289" width="21.7109375" style="8" bestFit="1" customWidth="1"/>
    <col min="1290" max="1290" width="22.42578125" style="8" customWidth="1"/>
    <col min="1291" max="1291" width="12.42578125" style="8" bestFit="1" customWidth="1"/>
    <col min="1292" max="1292" width="24.5703125" style="8" bestFit="1" customWidth="1"/>
    <col min="1293" max="1293" width="10.7109375" style="8" customWidth="1"/>
    <col min="1294" max="1294" width="14.28515625" style="8" customWidth="1"/>
    <col min="1295" max="1533" width="9.140625" style="8"/>
    <col min="1534" max="1535" width="0" style="8" hidden="1" customWidth="1"/>
    <col min="1536" max="1536" width="11.42578125" style="8" bestFit="1" customWidth="1"/>
    <col min="1537" max="1537" width="40" style="8" customWidth="1"/>
    <col min="1538" max="1538" width="10.42578125" style="8" customWidth="1"/>
    <col min="1539" max="1539" width="10.140625" style="8" bestFit="1" customWidth="1"/>
    <col min="1540" max="1540" width="17.5703125" style="8" bestFit="1" customWidth="1"/>
    <col min="1541" max="1541" width="18.28515625" style="8" customWidth="1"/>
    <col min="1542" max="1542" width="15.7109375" style="8" bestFit="1" customWidth="1"/>
    <col min="1543" max="1543" width="15.7109375" style="8" customWidth="1"/>
    <col min="1544" max="1544" width="19.140625" style="8" customWidth="1"/>
    <col min="1545" max="1545" width="21.7109375" style="8" bestFit="1" customWidth="1"/>
    <col min="1546" max="1546" width="22.42578125" style="8" customWidth="1"/>
    <col min="1547" max="1547" width="12.42578125" style="8" bestFit="1" customWidth="1"/>
    <col min="1548" max="1548" width="24.5703125" style="8" bestFit="1" customWidth="1"/>
    <col min="1549" max="1549" width="10.7109375" style="8" customWidth="1"/>
    <col min="1550" max="1550" width="14.28515625" style="8" customWidth="1"/>
    <col min="1551" max="1789" width="9.140625" style="8"/>
    <col min="1790" max="1791" width="0" style="8" hidden="1" customWidth="1"/>
    <col min="1792" max="1792" width="11.42578125" style="8" bestFit="1" customWidth="1"/>
    <col min="1793" max="1793" width="40" style="8" customWidth="1"/>
    <col min="1794" max="1794" width="10.42578125" style="8" customWidth="1"/>
    <col min="1795" max="1795" width="10.140625" style="8" bestFit="1" customWidth="1"/>
    <col min="1796" max="1796" width="17.5703125" style="8" bestFit="1" customWidth="1"/>
    <col min="1797" max="1797" width="18.28515625" style="8" customWidth="1"/>
    <col min="1798" max="1798" width="15.7109375" style="8" bestFit="1" customWidth="1"/>
    <col min="1799" max="1799" width="15.7109375" style="8" customWidth="1"/>
    <col min="1800" max="1800" width="19.140625" style="8" customWidth="1"/>
    <col min="1801" max="1801" width="21.7109375" style="8" bestFit="1" customWidth="1"/>
    <col min="1802" max="1802" width="22.42578125" style="8" customWidth="1"/>
    <col min="1803" max="1803" width="12.42578125" style="8" bestFit="1" customWidth="1"/>
    <col min="1804" max="1804" width="24.5703125" style="8" bestFit="1" customWidth="1"/>
    <col min="1805" max="1805" width="10.7109375" style="8" customWidth="1"/>
    <col min="1806" max="1806" width="14.28515625" style="8" customWidth="1"/>
    <col min="1807" max="2045" width="9.140625" style="8"/>
    <col min="2046" max="2047" width="0" style="8" hidden="1" customWidth="1"/>
    <col min="2048" max="2048" width="11.42578125" style="8" bestFit="1" customWidth="1"/>
    <col min="2049" max="2049" width="40" style="8" customWidth="1"/>
    <col min="2050" max="2050" width="10.42578125" style="8" customWidth="1"/>
    <col min="2051" max="2051" width="10.140625" style="8" bestFit="1" customWidth="1"/>
    <col min="2052" max="2052" width="17.5703125" style="8" bestFit="1" customWidth="1"/>
    <col min="2053" max="2053" width="18.28515625" style="8" customWidth="1"/>
    <col min="2054" max="2054" width="15.7109375" style="8" bestFit="1" customWidth="1"/>
    <col min="2055" max="2055" width="15.7109375" style="8" customWidth="1"/>
    <col min="2056" max="2056" width="19.140625" style="8" customWidth="1"/>
    <col min="2057" max="2057" width="21.7109375" style="8" bestFit="1" customWidth="1"/>
    <col min="2058" max="2058" width="22.42578125" style="8" customWidth="1"/>
    <col min="2059" max="2059" width="12.42578125" style="8" bestFit="1" customWidth="1"/>
    <col min="2060" max="2060" width="24.5703125" style="8" bestFit="1" customWidth="1"/>
    <col min="2061" max="2061" width="10.7109375" style="8" customWidth="1"/>
    <col min="2062" max="2062" width="14.28515625" style="8" customWidth="1"/>
    <col min="2063" max="2301" width="9.140625" style="8"/>
    <col min="2302" max="2303" width="0" style="8" hidden="1" customWidth="1"/>
    <col min="2304" max="2304" width="11.42578125" style="8" bestFit="1" customWidth="1"/>
    <col min="2305" max="2305" width="40" style="8" customWidth="1"/>
    <col min="2306" max="2306" width="10.42578125" style="8" customWidth="1"/>
    <col min="2307" max="2307" width="10.140625" style="8" bestFit="1" customWidth="1"/>
    <col min="2308" max="2308" width="17.5703125" style="8" bestFit="1" customWidth="1"/>
    <col min="2309" max="2309" width="18.28515625" style="8" customWidth="1"/>
    <col min="2310" max="2310" width="15.7109375" style="8" bestFit="1" customWidth="1"/>
    <col min="2311" max="2311" width="15.7109375" style="8" customWidth="1"/>
    <col min="2312" max="2312" width="19.140625" style="8" customWidth="1"/>
    <col min="2313" max="2313" width="21.7109375" style="8" bestFit="1" customWidth="1"/>
    <col min="2314" max="2314" width="22.42578125" style="8" customWidth="1"/>
    <col min="2315" max="2315" width="12.42578125" style="8" bestFit="1" customWidth="1"/>
    <col min="2316" max="2316" width="24.5703125" style="8" bestFit="1" customWidth="1"/>
    <col min="2317" max="2317" width="10.7109375" style="8" customWidth="1"/>
    <col min="2318" max="2318" width="14.28515625" style="8" customWidth="1"/>
    <col min="2319" max="2557" width="9.140625" style="8"/>
    <col min="2558" max="2559" width="0" style="8" hidden="1" customWidth="1"/>
    <col min="2560" max="2560" width="11.42578125" style="8" bestFit="1" customWidth="1"/>
    <col min="2561" max="2561" width="40" style="8" customWidth="1"/>
    <col min="2562" max="2562" width="10.42578125" style="8" customWidth="1"/>
    <col min="2563" max="2563" width="10.140625" style="8" bestFit="1" customWidth="1"/>
    <col min="2564" max="2564" width="17.5703125" style="8" bestFit="1" customWidth="1"/>
    <col min="2565" max="2565" width="18.28515625" style="8" customWidth="1"/>
    <col min="2566" max="2566" width="15.7109375" style="8" bestFit="1" customWidth="1"/>
    <col min="2567" max="2567" width="15.7109375" style="8" customWidth="1"/>
    <col min="2568" max="2568" width="19.140625" style="8" customWidth="1"/>
    <col min="2569" max="2569" width="21.7109375" style="8" bestFit="1" customWidth="1"/>
    <col min="2570" max="2570" width="22.42578125" style="8" customWidth="1"/>
    <col min="2571" max="2571" width="12.42578125" style="8" bestFit="1" customWidth="1"/>
    <col min="2572" max="2572" width="24.5703125" style="8" bestFit="1" customWidth="1"/>
    <col min="2573" max="2573" width="10.7109375" style="8" customWidth="1"/>
    <col min="2574" max="2574" width="14.28515625" style="8" customWidth="1"/>
    <col min="2575" max="2813" width="9.140625" style="8"/>
    <col min="2814" max="2815" width="0" style="8" hidden="1" customWidth="1"/>
    <col min="2816" max="2816" width="11.42578125" style="8" bestFit="1" customWidth="1"/>
    <col min="2817" max="2817" width="40" style="8" customWidth="1"/>
    <col min="2818" max="2818" width="10.42578125" style="8" customWidth="1"/>
    <col min="2819" max="2819" width="10.140625" style="8" bestFit="1" customWidth="1"/>
    <col min="2820" max="2820" width="17.5703125" style="8" bestFit="1" customWidth="1"/>
    <col min="2821" max="2821" width="18.28515625" style="8" customWidth="1"/>
    <col min="2822" max="2822" width="15.7109375" style="8" bestFit="1" customWidth="1"/>
    <col min="2823" max="2823" width="15.7109375" style="8" customWidth="1"/>
    <col min="2824" max="2824" width="19.140625" style="8" customWidth="1"/>
    <col min="2825" max="2825" width="21.7109375" style="8" bestFit="1" customWidth="1"/>
    <col min="2826" max="2826" width="22.42578125" style="8" customWidth="1"/>
    <col min="2827" max="2827" width="12.42578125" style="8" bestFit="1" customWidth="1"/>
    <col min="2828" max="2828" width="24.5703125" style="8" bestFit="1" customWidth="1"/>
    <col min="2829" max="2829" width="10.7109375" style="8" customWidth="1"/>
    <col min="2830" max="2830" width="14.28515625" style="8" customWidth="1"/>
    <col min="2831" max="3069" width="9.140625" style="8"/>
    <col min="3070" max="3071" width="0" style="8" hidden="1" customWidth="1"/>
    <col min="3072" max="3072" width="11.42578125" style="8" bestFit="1" customWidth="1"/>
    <col min="3073" max="3073" width="40" style="8" customWidth="1"/>
    <col min="3074" max="3074" width="10.42578125" style="8" customWidth="1"/>
    <col min="3075" max="3075" width="10.140625" style="8" bestFit="1" customWidth="1"/>
    <col min="3076" max="3076" width="17.5703125" style="8" bestFit="1" customWidth="1"/>
    <col min="3077" max="3077" width="18.28515625" style="8" customWidth="1"/>
    <col min="3078" max="3078" width="15.7109375" style="8" bestFit="1" customWidth="1"/>
    <col min="3079" max="3079" width="15.7109375" style="8" customWidth="1"/>
    <col min="3080" max="3080" width="19.140625" style="8" customWidth="1"/>
    <col min="3081" max="3081" width="21.7109375" style="8" bestFit="1" customWidth="1"/>
    <col min="3082" max="3082" width="22.42578125" style="8" customWidth="1"/>
    <col min="3083" max="3083" width="12.42578125" style="8" bestFit="1" customWidth="1"/>
    <col min="3084" max="3084" width="24.5703125" style="8" bestFit="1" customWidth="1"/>
    <col min="3085" max="3085" width="10.7109375" style="8" customWidth="1"/>
    <col min="3086" max="3086" width="14.28515625" style="8" customWidth="1"/>
    <col min="3087" max="3325" width="9.140625" style="8"/>
    <col min="3326" max="3327" width="0" style="8" hidden="1" customWidth="1"/>
    <col min="3328" max="3328" width="11.42578125" style="8" bestFit="1" customWidth="1"/>
    <col min="3329" max="3329" width="40" style="8" customWidth="1"/>
    <col min="3330" max="3330" width="10.42578125" style="8" customWidth="1"/>
    <col min="3331" max="3331" width="10.140625" style="8" bestFit="1" customWidth="1"/>
    <col min="3332" max="3332" width="17.5703125" style="8" bestFit="1" customWidth="1"/>
    <col min="3333" max="3333" width="18.28515625" style="8" customWidth="1"/>
    <col min="3334" max="3334" width="15.7109375" style="8" bestFit="1" customWidth="1"/>
    <col min="3335" max="3335" width="15.7109375" style="8" customWidth="1"/>
    <col min="3336" max="3336" width="19.140625" style="8" customWidth="1"/>
    <col min="3337" max="3337" width="21.7109375" style="8" bestFit="1" customWidth="1"/>
    <col min="3338" max="3338" width="22.42578125" style="8" customWidth="1"/>
    <col min="3339" max="3339" width="12.42578125" style="8" bestFit="1" customWidth="1"/>
    <col min="3340" max="3340" width="24.5703125" style="8" bestFit="1" customWidth="1"/>
    <col min="3341" max="3341" width="10.7109375" style="8" customWidth="1"/>
    <col min="3342" max="3342" width="14.28515625" style="8" customWidth="1"/>
    <col min="3343" max="3581" width="9.140625" style="8"/>
    <col min="3582" max="3583" width="0" style="8" hidden="1" customWidth="1"/>
    <col min="3584" max="3584" width="11.42578125" style="8" bestFit="1" customWidth="1"/>
    <col min="3585" max="3585" width="40" style="8" customWidth="1"/>
    <col min="3586" max="3586" width="10.42578125" style="8" customWidth="1"/>
    <col min="3587" max="3587" width="10.140625" style="8" bestFit="1" customWidth="1"/>
    <col min="3588" max="3588" width="17.5703125" style="8" bestFit="1" customWidth="1"/>
    <col min="3589" max="3589" width="18.28515625" style="8" customWidth="1"/>
    <col min="3590" max="3590" width="15.7109375" style="8" bestFit="1" customWidth="1"/>
    <col min="3591" max="3591" width="15.7109375" style="8" customWidth="1"/>
    <col min="3592" max="3592" width="19.140625" style="8" customWidth="1"/>
    <col min="3593" max="3593" width="21.7109375" style="8" bestFit="1" customWidth="1"/>
    <col min="3594" max="3594" width="22.42578125" style="8" customWidth="1"/>
    <col min="3595" max="3595" width="12.42578125" style="8" bestFit="1" customWidth="1"/>
    <col min="3596" max="3596" width="24.5703125" style="8" bestFit="1" customWidth="1"/>
    <col min="3597" max="3597" width="10.7109375" style="8" customWidth="1"/>
    <col min="3598" max="3598" width="14.28515625" style="8" customWidth="1"/>
    <col min="3599" max="3837" width="9.140625" style="8"/>
    <col min="3838" max="3839" width="0" style="8" hidden="1" customWidth="1"/>
    <col min="3840" max="3840" width="11.42578125" style="8" bestFit="1" customWidth="1"/>
    <col min="3841" max="3841" width="40" style="8" customWidth="1"/>
    <col min="3842" max="3842" width="10.42578125" style="8" customWidth="1"/>
    <col min="3843" max="3843" width="10.140625" style="8" bestFit="1" customWidth="1"/>
    <col min="3844" max="3844" width="17.5703125" style="8" bestFit="1" customWidth="1"/>
    <col min="3845" max="3845" width="18.28515625" style="8" customWidth="1"/>
    <col min="3846" max="3846" width="15.7109375" style="8" bestFit="1" customWidth="1"/>
    <col min="3847" max="3847" width="15.7109375" style="8" customWidth="1"/>
    <col min="3848" max="3848" width="19.140625" style="8" customWidth="1"/>
    <col min="3849" max="3849" width="21.7109375" style="8" bestFit="1" customWidth="1"/>
    <col min="3850" max="3850" width="22.42578125" style="8" customWidth="1"/>
    <col min="3851" max="3851" width="12.42578125" style="8" bestFit="1" customWidth="1"/>
    <col min="3852" max="3852" width="24.5703125" style="8" bestFit="1" customWidth="1"/>
    <col min="3853" max="3853" width="10.7109375" style="8" customWidth="1"/>
    <col min="3854" max="3854" width="14.28515625" style="8" customWidth="1"/>
    <col min="3855" max="4093" width="9.140625" style="8"/>
    <col min="4094" max="4095" width="0" style="8" hidden="1" customWidth="1"/>
    <col min="4096" max="4096" width="11.42578125" style="8" bestFit="1" customWidth="1"/>
    <col min="4097" max="4097" width="40" style="8" customWidth="1"/>
    <col min="4098" max="4098" width="10.42578125" style="8" customWidth="1"/>
    <col min="4099" max="4099" width="10.140625" style="8" bestFit="1" customWidth="1"/>
    <col min="4100" max="4100" width="17.5703125" style="8" bestFit="1" customWidth="1"/>
    <col min="4101" max="4101" width="18.28515625" style="8" customWidth="1"/>
    <col min="4102" max="4102" width="15.7109375" style="8" bestFit="1" customWidth="1"/>
    <col min="4103" max="4103" width="15.7109375" style="8" customWidth="1"/>
    <col min="4104" max="4104" width="19.140625" style="8" customWidth="1"/>
    <col min="4105" max="4105" width="21.7109375" style="8" bestFit="1" customWidth="1"/>
    <col min="4106" max="4106" width="22.42578125" style="8" customWidth="1"/>
    <col min="4107" max="4107" width="12.42578125" style="8" bestFit="1" customWidth="1"/>
    <col min="4108" max="4108" width="24.5703125" style="8" bestFit="1" customWidth="1"/>
    <col min="4109" max="4109" width="10.7109375" style="8" customWidth="1"/>
    <col min="4110" max="4110" width="14.28515625" style="8" customWidth="1"/>
    <col min="4111" max="4349" width="9.140625" style="8"/>
    <col min="4350" max="4351" width="0" style="8" hidden="1" customWidth="1"/>
    <col min="4352" max="4352" width="11.42578125" style="8" bestFit="1" customWidth="1"/>
    <col min="4353" max="4353" width="40" style="8" customWidth="1"/>
    <col min="4354" max="4354" width="10.42578125" style="8" customWidth="1"/>
    <col min="4355" max="4355" width="10.140625" style="8" bestFit="1" customWidth="1"/>
    <col min="4356" max="4356" width="17.5703125" style="8" bestFit="1" customWidth="1"/>
    <col min="4357" max="4357" width="18.28515625" style="8" customWidth="1"/>
    <col min="4358" max="4358" width="15.7109375" style="8" bestFit="1" customWidth="1"/>
    <col min="4359" max="4359" width="15.7109375" style="8" customWidth="1"/>
    <col min="4360" max="4360" width="19.140625" style="8" customWidth="1"/>
    <col min="4361" max="4361" width="21.7109375" style="8" bestFit="1" customWidth="1"/>
    <col min="4362" max="4362" width="22.42578125" style="8" customWidth="1"/>
    <col min="4363" max="4363" width="12.42578125" style="8" bestFit="1" customWidth="1"/>
    <col min="4364" max="4364" width="24.5703125" style="8" bestFit="1" customWidth="1"/>
    <col min="4365" max="4365" width="10.7109375" style="8" customWidth="1"/>
    <col min="4366" max="4366" width="14.28515625" style="8" customWidth="1"/>
    <col min="4367" max="4605" width="9.140625" style="8"/>
    <col min="4606" max="4607" width="0" style="8" hidden="1" customWidth="1"/>
    <col min="4608" max="4608" width="11.42578125" style="8" bestFit="1" customWidth="1"/>
    <col min="4609" max="4609" width="40" style="8" customWidth="1"/>
    <col min="4610" max="4610" width="10.42578125" style="8" customWidth="1"/>
    <col min="4611" max="4611" width="10.140625" style="8" bestFit="1" customWidth="1"/>
    <col min="4612" max="4612" width="17.5703125" style="8" bestFit="1" customWidth="1"/>
    <col min="4613" max="4613" width="18.28515625" style="8" customWidth="1"/>
    <col min="4614" max="4614" width="15.7109375" style="8" bestFit="1" customWidth="1"/>
    <col min="4615" max="4615" width="15.7109375" style="8" customWidth="1"/>
    <col min="4616" max="4616" width="19.140625" style="8" customWidth="1"/>
    <col min="4617" max="4617" width="21.7109375" style="8" bestFit="1" customWidth="1"/>
    <col min="4618" max="4618" width="22.42578125" style="8" customWidth="1"/>
    <col min="4619" max="4619" width="12.42578125" style="8" bestFit="1" customWidth="1"/>
    <col min="4620" max="4620" width="24.5703125" style="8" bestFit="1" customWidth="1"/>
    <col min="4621" max="4621" width="10.7109375" style="8" customWidth="1"/>
    <col min="4622" max="4622" width="14.28515625" style="8" customWidth="1"/>
    <col min="4623" max="4861" width="9.140625" style="8"/>
    <col min="4862" max="4863" width="0" style="8" hidden="1" customWidth="1"/>
    <col min="4864" max="4864" width="11.42578125" style="8" bestFit="1" customWidth="1"/>
    <col min="4865" max="4865" width="40" style="8" customWidth="1"/>
    <col min="4866" max="4866" width="10.42578125" style="8" customWidth="1"/>
    <col min="4867" max="4867" width="10.140625" style="8" bestFit="1" customWidth="1"/>
    <col min="4868" max="4868" width="17.5703125" style="8" bestFit="1" customWidth="1"/>
    <col min="4869" max="4869" width="18.28515625" style="8" customWidth="1"/>
    <col min="4870" max="4870" width="15.7109375" style="8" bestFit="1" customWidth="1"/>
    <col min="4871" max="4871" width="15.7109375" style="8" customWidth="1"/>
    <col min="4872" max="4872" width="19.140625" style="8" customWidth="1"/>
    <col min="4873" max="4873" width="21.7109375" style="8" bestFit="1" customWidth="1"/>
    <col min="4874" max="4874" width="22.42578125" style="8" customWidth="1"/>
    <col min="4875" max="4875" width="12.42578125" style="8" bestFit="1" customWidth="1"/>
    <col min="4876" max="4876" width="24.5703125" style="8" bestFit="1" customWidth="1"/>
    <col min="4877" max="4877" width="10.7109375" style="8" customWidth="1"/>
    <col min="4878" max="4878" width="14.28515625" style="8" customWidth="1"/>
    <col min="4879" max="5117" width="9.140625" style="8"/>
    <col min="5118" max="5119" width="0" style="8" hidden="1" customWidth="1"/>
    <col min="5120" max="5120" width="11.42578125" style="8" bestFit="1" customWidth="1"/>
    <col min="5121" max="5121" width="40" style="8" customWidth="1"/>
    <col min="5122" max="5122" width="10.42578125" style="8" customWidth="1"/>
    <col min="5123" max="5123" width="10.140625" style="8" bestFit="1" customWidth="1"/>
    <col min="5124" max="5124" width="17.5703125" style="8" bestFit="1" customWidth="1"/>
    <col min="5125" max="5125" width="18.28515625" style="8" customWidth="1"/>
    <col min="5126" max="5126" width="15.7109375" style="8" bestFit="1" customWidth="1"/>
    <col min="5127" max="5127" width="15.7109375" style="8" customWidth="1"/>
    <col min="5128" max="5128" width="19.140625" style="8" customWidth="1"/>
    <col min="5129" max="5129" width="21.7109375" style="8" bestFit="1" customWidth="1"/>
    <col min="5130" max="5130" width="22.42578125" style="8" customWidth="1"/>
    <col min="5131" max="5131" width="12.42578125" style="8" bestFit="1" customWidth="1"/>
    <col min="5132" max="5132" width="24.5703125" style="8" bestFit="1" customWidth="1"/>
    <col min="5133" max="5133" width="10.7109375" style="8" customWidth="1"/>
    <col min="5134" max="5134" width="14.28515625" style="8" customWidth="1"/>
    <col min="5135" max="5373" width="9.140625" style="8"/>
    <col min="5374" max="5375" width="0" style="8" hidden="1" customWidth="1"/>
    <col min="5376" max="5376" width="11.42578125" style="8" bestFit="1" customWidth="1"/>
    <col min="5377" max="5377" width="40" style="8" customWidth="1"/>
    <col min="5378" max="5378" width="10.42578125" style="8" customWidth="1"/>
    <col min="5379" max="5379" width="10.140625" style="8" bestFit="1" customWidth="1"/>
    <col min="5380" max="5380" width="17.5703125" style="8" bestFit="1" customWidth="1"/>
    <col min="5381" max="5381" width="18.28515625" style="8" customWidth="1"/>
    <col min="5382" max="5382" width="15.7109375" style="8" bestFit="1" customWidth="1"/>
    <col min="5383" max="5383" width="15.7109375" style="8" customWidth="1"/>
    <col min="5384" max="5384" width="19.140625" style="8" customWidth="1"/>
    <col min="5385" max="5385" width="21.7109375" style="8" bestFit="1" customWidth="1"/>
    <col min="5386" max="5386" width="22.42578125" style="8" customWidth="1"/>
    <col min="5387" max="5387" width="12.42578125" style="8" bestFit="1" customWidth="1"/>
    <col min="5388" max="5388" width="24.5703125" style="8" bestFit="1" customWidth="1"/>
    <col min="5389" max="5389" width="10.7109375" style="8" customWidth="1"/>
    <col min="5390" max="5390" width="14.28515625" style="8" customWidth="1"/>
    <col min="5391" max="5629" width="9.140625" style="8"/>
    <col min="5630" max="5631" width="0" style="8" hidden="1" customWidth="1"/>
    <col min="5632" max="5632" width="11.42578125" style="8" bestFit="1" customWidth="1"/>
    <col min="5633" max="5633" width="40" style="8" customWidth="1"/>
    <col min="5634" max="5634" width="10.42578125" style="8" customWidth="1"/>
    <col min="5635" max="5635" width="10.140625" style="8" bestFit="1" customWidth="1"/>
    <col min="5636" max="5636" width="17.5703125" style="8" bestFit="1" customWidth="1"/>
    <col min="5637" max="5637" width="18.28515625" style="8" customWidth="1"/>
    <col min="5638" max="5638" width="15.7109375" style="8" bestFit="1" customWidth="1"/>
    <col min="5639" max="5639" width="15.7109375" style="8" customWidth="1"/>
    <col min="5640" max="5640" width="19.140625" style="8" customWidth="1"/>
    <col min="5641" max="5641" width="21.7109375" style="8" bestFit="1" customWidth="1"/>
    <col min="5642" max="5642" width="22.42578125" style="8" customWidth="1"/>
    <col min="5643" max="5643" width="12.42578125" style="8" bestFit="1" customWidth="1"/>
    <col min="5644" max="5644" width="24.5703125" style="8" bestFit="1" customWidth="1"/>
    <col min="5645" max="5645" width="10.7109375" style="8" customWidth="1"/>
    <col min="5646" max="5646" width="14.28515625" style="8" customWidth="1"/>
    <col min="5647" max="5885" width="9.140625" style="8"/>
    <col min="5886" max="5887" width="0" style="8" hidden="1" customWidth="1"/>
    <col min="5888" max="5888" width="11.42578125" style="8" bestFit="1" customWidth="1"/>
    <col min="5889" max="5889" width="40" style="8" customWidth="1"/>
    <col min="5890" max="5890" width="10.42578125" style="8" customWidth="1"/>
    <col min="5891" max="5891" width="10.140625" style="8" bestFit="1" customWidth="1"/>
    <col min="5892" max="5892" width="17.5703125" style="8" bestFit="1" customWidth="1"/>
    <col min="5893" max="5893" width="18.28515625" style="8" customWidth="1"/>
    <col min="5894" max="5894" width="15.7109375" style="8" bestFit="1" customWidth="1"/>
    <col min="5895" max="5895" width="15.7109375" style="8" customWidth="1"/>
    <col min="5896" max="5896" width="19.140625" style="8" customWidth="1"/>
    <col min="5897" max="5897" width="21.7109375" style="8" bestFit="1" customWidth="1"/>
    <col min="5898" max="5898" width="22.42578125" style="8" customWidth="1"/>
    <col min="5899" max="5899" width="12.42578125" style="8" bestFit="1" customWidth="1"/>
    <col min="5900" max="5900" width="24.5703125" style="8" bestFit="1" customWidth="1"/>
    <col min="5901" max="5901" width="10.7109375" style="8" customWidth="1"/>
    <col min="5902" max="5902" width="14.28515625" style="8" customWidth="1"/>
    <col min="5903" max="6141" width="9.140625" style="8"/>
    <col min="6142" max="6143" width="0" style="8" hidden="1" customWidth="1"/>
    <col min="6144" max="6144" width="11.42578125" style="8" bestFit="1" customWidth="1"/>
    <col min="6145" max="6145" width="40" style="8" customWidth="1"/>
    <col min="6146" max="6146" width="10.42578125" style="8" customWidth="1"/>
    <col min="6147" max="6147" width="10.140625" style="8" bestFit="1" customWidth="1"/>
    <col min="6148" max="6148" width="17.5703125" style="8" bestFit="1" customWidth="1"/>
    <col min="6149" max="6149" width="18.28515625" style="8" customWidth="1"/>
    <col min="6150" max="6150" width="15.7109375" style="8" bestFit="1" customWidth="1"/>
    <col min="6151" max="6151" width="15.7109375" style="8" customWidth="1"/>
    <col min="6152" max="6152" width="19.140625" style="8" customWidth="1"/>
    <col min="6153" max="6153" width="21.7109375" style="8" bestFit="1" customWidth="1"/>
    <col min="6154" max="6154" width="22.42578125" style="8" customWidth="1"/>
    <col min="6155" max="6155" width="12.42578125" style="8" bestFit="1" customWidth="1"/>
    <col min="6156" max="6156" width="24.5703125" style="8" bestFit="1" customWidth="1"/>
    <col min="6157" max="6157" width="10.7109375" style="8" customWidth="1"/>
    <col min="6158" max="6158" width="14.28515625" style="8" customWidth="1"/>
    <col min="6159" max="6397" width="9.140625" style="8"/>
    <col min="6398" max="6399" width="0" style="8" hidden="1" customWidth="1"/>
    <col min="6400" max="6400" width="11.42578125" style="8" bestFit="1" customWidth="1"/>
    <col min="6401" max="6401" width="40" style="8" customWidth="1"/>
    <col min="6402" max="6402" width="10.42578125" style="8" customWidth="1"/>
    <col min="6403" max="6403" width="10.140625" style="8" bestFit="1" customWidth="1"/>
    <col min="6404" max="6404" width="17.5703125" style="8" bestFit="1" customWidth="1"/>
    <col min="6405" max="6405" width="18.28515625" style="8" customWidth="1"/>
    <col min="6406" max="6406" width="15.7109375" style="8" bestFit="1" customWidth="1"/>
    <col min="6407" max="6407" width="15.7109375" style="8" customWidth="1"/>
    <col min="6408" max="6408" width="19.140625" style="8" customWidth="1"/>
    <col min="6409" max="6409" width="21.7109375" style="8" bestFit="1" customWidth="1"/>
    <col min="6410" max="6410" width="22.42578125" style="8" customWidth="1"/>
    <col min="6411" max="6411" width="12.42578125" style="8" bestFit="1" customWidth="1"/>
    <col min="6412" max="6412" width="24.5703125" style="8" bestFit="1" customWidth="1"/>
    <col min="6413" max="6413" width="10.7109375" style="8" customWidth="1"/>
    <col min="6414" max="6414" width="14.28515625" style="8" customWidth="1"/>
    <col min="6415" max="6653" width="9.140625" style="8"/>
    <col min="6654" max="6655" width="0" style="8" hidden="1" customWidth="1"/>
    <col min="6656" max="6656" width="11.42578125" style="8" bestFit="1" customWidth="1"/>
    <col min="6657" max="6657" width="40" style="8" customWidth="1"/>
    <col min="6658" max="6658" width="10.42578125" style="8" customWidth="1"/>
    <col min="6659" max="6659" width="10.140625" style="8" bestFit="1" customWidth="1"/>
    <col min="6660" max="6660" width="17.5703125" style="8" bestFit="1" customWidth="1"/>
    <col min="6661" max="6661" width="18.28515625" style="8" customWidth="1"/>
    <col min="6662" max="6662" width="15.7109375" style="8" bestFit="1" customWidth="1"/>
    <col min="6663" max="6663" width="15.7109375" style="8" customWidth="1"/>
    <col min="6664" max="6664" width="19.140625" style="8" customWidth="1"/>
    <col min="6665" max="6665" width="21.7109375" style="8" bestFit="1" customWidth="1"/>
    <col min="6666" max="6666" width="22.42578125" style="8" customWidth="1"/>
    <col min="6667" max="6667" width="12.42578125" style="8" bestFit="1" customWidth="1"/>
    <col min="6668" max="6668" width="24.5703125" style="8" bestFit="1" customWidth="1"/>
    <col min="6669" max="6669" width="10.7109375" style="8" customWidth="1"/>
    <col min="6670" max="6670" width="14.28515625" style="8" customWidth="1"/>
    <col min="6671" max="6909" width="9.140625" style="8"/>
    <col min="6910" max="6911" width="0" style="8" hidden="1" customWidth="1"/>
    <col min="6912" max="6912" width="11.42578125" style="8" bestFit="1" customWidth="1"/>
    <col min="6913" max="6913" width="40" style="8" customWidth="1"/>
    <col min="6914" max="6914" width="10.42578125" style="8" customWidth="1"/>
    <col min="6915" max="6915" width="10.140625" style="8" bestFit="1" customWidth="1"/>
    <col min="6916" max="6916" width="17.5703125" style="8" bestFit="1" customWidth="1"/>
    <col min="6917" max="6917" width="18.28515625" style="8" customWidth="1"/>
    <col min="6918" max="6918" width="15.7109375" style="8" bestFit="1" customWidth="1"/>
    <col min="6919" max="6919" width="15.7109375" style="8" customWidth="1"/>
    <col min="6920" max="6920" width="19.140625" style="8" customWidth="1"/>
    <col min="6921" max="6921" width="21.7109375" style="8" bestFit="1" customWidth="1"/>
    <col min="6922" max="6922" width="22.42578125" style="8" customWidth="1"/>
    <col min="6923" max="6923" width="12.42578125" style="8" bestFit="1" customWidth="1"/>
    <col min="6924" max="6924" width="24.5703125" style="8" bestFit="1" customWidth="1"/>
    <col min="6925" max="6925" width="10.7109375" style="8" customWidth="1"/>
    <col min="6926" max="6926" width="14.28515625" style="8" customWidth="1"/>
    <col min="6927" max="7165" width="9.140625" style="8"/>
    <col min="7166" max="7167" width="0" style="8" hidden="1" customWidth="1"/>
    <col min="7168" max="7168" width="11.42578125" style="8" bestFit="1" customWidth="1"/>
    <col min="7169" max="7169" width="40" style="8" customWidth="1"/>
    <col min="7170" max="7170" width="10.42578125" style="8" customWidth="1"/>
    <col min="7171" max="7171" width="10.140625" style="8" bestFit="1" customWidth="1"/>
    <col min="7172" max="7172" width="17.5703125" style="8" bestFit="1" customWidth="1"/>
    <col min="7173" max="7173" width="18.28515625" style="8" customWidth="1"/>
    <col min="7174" max="7174" width="15.7109375" style="8" bestFit="1" customWidth="1"/>
    <col min="7175" max="7175" width="15.7109375" style="8" customWidth="1"/>
    <col min="7176" max="7176" width="19.140625" style="8" customWidth="1"/>
    <col min="7177" max="7177" width="21.7109375" style="8" bestFit="1" customWidth="1"/>
    <col min="7178" max="7178" width="22.42578125" style="8" customWidth="1"/>
    <col min="7179" max="7179" width="12.42578125" style="8" bestFit="1" customWidth="1"/>
    <col min="7180" max="7180" width="24.5703125" style="8" bestFit="1" customWidth="1"/>
    <col min="7181" max="7181" width="10.7109375" style="8" customWidth="1"/>
    <col min="7182" max="7182" width="14.28515625" style="8" customWidth="1"/>
    <col min="7183" max="7421" width="9.140625" style="8"/>
    <col min="7422" max="7423" width="0" style="8" hidden="1" customWidth="1"/>
    <col min="7424" max="7424" width="11.42578125" style="8" bestFit="1" customWidth="1"/>
    <col min="7425" max="7425" width="40" style="8" customWidth="1"/>
    <col min="7426" max="7426" width="10.42578125" style="8" customWidth="1"/>
    <col min="7427" max="7427" width="10.140625" style="8" bestFit="1" customWidth="1"/>
    <col min="7428" max="7428" width="17.5703125" style="8" bestFit="1" customWidth="1"/>
    <col min="7429" max="7429" width="18.28515625" style="8" customWidth="1"/>
    <col min="7430" max="7430" width="15.7109375" style="8" bestFit="1" customWidth="1"/>
    <col min="7431" max="7431" width="15.7109375" style="8" customWidth="1"/>
    <col min="7432" max="7432" width="19.140625" style="8" customWidth="1"/>
    <col min="7433" max="7433" width="21.7109375" style="8" bestFit="1" customWidth="1"/>
    <col min="7434" max="7434" width="22.42578125" style="8" customWidth="1"/>
    <col min="7435" max="7435" width="12.42578125" style="8" bestFit="1" customWidth="1"/>
    <col min="7436" max="7436" width="24.5703125" style="8" bestFit="1" customWidth="1"/>
    <col min="7437" max="7437" width="10.7109375" style="8" customWidth="1"/>
    <col min="7438" max="7438" width="14.28515625" style="8" customWidth="1"/>
    <col min="7439" max="7677" width="9.140625" style="8"/>
    <col min="7678" max="7679" width="0" style="8" hidden="1" customWidth="1"/>
    <col min="7680" max="7680" width="11.42578125" style="8" bestFit="1" customWidth="1"/>
    <col min="7681" max="7681" width="40" style="8" customWidth="1"/>
    <col min="7682" max="7682" width="10.42578125" style="8" customWidth="1"/>
    <col min="7683" max="7683" width="10.140625" style="8" bestFit="1" customWidth="1"/>
    <col min="7684" max="7684" width="17.5703125" style="8" bestFit="1" customWidth="1"/>
    <col min="7685" max="7685" width="18.28515625" style="8" customWidth="1"/>
    <col min="7686" max="7686" width="15.7109375" style="8" bestFit="1" customWidth="1"/>
    <col min="7687" max="7687" width="15.7109375" style="8" customWidth="1"/>
    <col min="7688" max="7688" width="19.140625" style="8" customWidth="1"/>
    <col min="7689" max="7689" width="21.7109375" style="8" bestFit="1" customWidth="1"/>
    <col min="7690" max="7690" width="22.42578125" style="8" customWidth="1"/>
    <col min="7691" max="7691" width="12.42578125" style="8" bestFit="1" customWidth="1"/>
    <col min="7692" max="7692" width="24.5703125" style="8" bestFit="1" customWidth="1"/>
    <col min="7693" max="7693" width="10.7109375" style="8" customWidth="1"/>
    <col min="7694" max="7694" width="14.28515625" style="8" customWidth="1"/>
    <col min="7695" max="7933" width="9.140625" style="8"/>
    <col min="7934" max="7935" width="0" style="8" hidden="1" customWidth="1"/>
    <col min="7936" max="7936" width="11.42578125" style="8" bestFit="1" customWidth="1"/>
    <col min="7937" max="7937" width="40" style="8" customWidth="1"/>
    <col min="7938" max="7938" width="10.42578125" style="8" customWidth="1"/>
    <col min="7939" max="7939" width="10.140625" style="8" bestFit="1" customWidth="1"/>
    <col min="7940" max="7940" width="17.5703125" style="8" bestFit="1" customWidth="1"/>
    <col min="7941" max="7941" width="18.28515625" style="8" customWidth="1"/>
    <col min="7942" max="7942" width="15.7109375" style="8" bestFit="1" customWidth="1"/>
    <col min="7943" max="7943" width="15.7109375" style="8" customWidth="1"/>
    <col min="7944" max="7944" width="19.140625" style="8" customWidth="1"/>
    <col min="7945" max="7945" width="21.7109375" style="8" bestFit="1" customWidth="1"/>
    <col min="7946" max="7946" width="22.42578125" style="8" customWidth="1"/>
    <col min="7947" max="7947" width="12.42578125" style="8" bestFit="1" customWidth="1"/>
    <col min="7948" max="7948" width="24.5703125" style="8" bestFit="1" customWidth="1"/>
    <col min="7949" max="7949" width="10.7109375" style="8" customWidth="1"/>
    <col min="7950" max="7950" width="14.28515625" style="8" customWidth="1"/>
    <col min="7951" max="8189" width="9.140625" style="8"/>
    <col min="8190" max="8191" width="0" style="8" hidden="1" customWidth="1"/>
    <col min="8192" max="8192" width="11.42578125" style="8" bestFit="1" customWidth="1"/>
    <col min="8193" max="8193" width="40" style="8" customWidth="1"/>
    <col min="8194" max="8194" width="10.42578125" style="8" customWidth="1"/>
    <col min="8195" max="8195" width="10.140625" style="8" bestFit="1" customWidth="1"/>
    <col min="8196" max="8196" width="17.5703125" style="8" bestFit="1" customWidth="1"/>
    <col min="8197" max="8197" width="18.28515625" style="8" customWidth="1"/>
    <col min="8198" max="8198" width="15.7109375" style="8" bestFit="1" customWidth="1"/>
    <col min="8199" max="8199" width="15.7109375" style="8" customWidth="1"/>
    <col min="8200" max="8200" width="19.140625" style="8" customWidth="1"/>
    <col min="8201" max="8201" width="21.7109375" style="8" bestFit="1" customWidth="1"/>
    <col min="8202" max="8202" width="22.42578125" style="8" customWidth="1"/>
    <col min="8203" max="8203" width="12.42578125" style="8" bestFit="1" customWidth="1"/>
    <col min="8204" max="8204" width="24.5703125" style="8" bestFit="1" customWidth="1"/>
    <col min="8205" max="8205" width="10.7109375" style="8" customWidth="1"/>
    <col min="8206" max="8206" width="14.28515625" style="8" customWidth="1"/>
    <col min="8207" max="8445" width="9.140625" style="8"/>
    <col min="8446" max="8447" width="0" style="8" hidden="1" customWidth="1"/>
    <col min="8448" max="8448" width="11.42578125" style="8" bestFit="1" customWidth="1"/>
    <col min="8449" max="8449" width="40" style="8" customWidth="1"/>
    <col min="8450" max="8450" width="10.42578125" style="8" customWidth="1"/>
    <col min="8451" max="8451" width="10.140625" style="8" bestFit="1" customWidth="1"/>
    <col min="8452" max="8452" width="17.5703125" style="8" bestFit="1" customWidth="1"/>
    <col min="8453" max="8453" width="18.28515625" style="8" customWidth="1"/>
    <col min="8454" max="8454" width="15.7109375" style="8" bestFit="1" customWidth="1"/>
    <col min="8455" max="8455" width="15.7109375" style="8" customWidth="1"/>
    <col min="8456" max="8456" width="19.140625" style="8" customWidth="1"/>
    <col min="8457" max="8457" width="21.7109375" style="8" bestFit="1" customWidth="1"/>
    <col min="8458" max="8458" width="22.42578125" style="8" customWidth="1"/>
    <col min="8459" max="8459" width="12.42578125" style="8" bestFit="1" customWidth="1"/>
    <col min="8460" max="8460" width="24.5703125" style="8" bestFit="1" customWidth="1"/>
    <col min="8461" max="8461" width="10.7109375" style="8" customWidth="1"/>
    <col min="8462" max="8462" width="14.28515625" style="8" customWidth="1"/>
    <col min="8463" max="8701" width="9.140625" style="8"/>
    <col min="8702" max="8703" width="0" style="8" hidden="1" customWidth="1"/>
    <col min="8704" max="8704" width="11.42578125" style="8" bestFit="1" customWidth="1"/>
    <col min="8705" max="8705" width="40" style="8" customWidth="1"/>
    <col min="8706" max="8706" width="10.42578125" style="8" customWidth="1"/>
    <col min="8707" max="8707" width="10.140625" style="8" bestFit="1" customWidth="1"/>
    <col min="8708" max="8708" width="17.5703125" style="8" bestFit="1" customWidth="1"/>
    <col min="8709" max="8709" width="18.28515625" style="8" customWidth="1"/>
    <col min="8710" max="8710" width="15.7109375" style="8" bestFit="1" customWidth="1"/>
    <col min="8711" max="8711" width="15.7109375" style="8" customWidth="1"/>
    <col min="8712" max="8712" width="19.140625" style="8" customWidth="1"/>
    <col min="8713" max="8713" width="21.7109375" style="8" bestFit="1" customWidth="1"/>
    <col min="8714" max="8714" width="22.42578125" style="8" customWidth="1"/>
    <col min="8715" max="8715" width="12.42578125" style="8" bestFit="1" customWidth="1"/>
    <col min="8716" max="8716" width="24.5703125" style="8" bestFit="1" customWidth="1"/>
    <col min="8717" max="8717" width="10.7109375" style="8" customWidth="1"/>
    <col min="8718" max="8718" width="14.28515625" style="8" customWidth="1"/>
    <col min="8719" max="8957" width="9.140625" style="8"/>
    <col min="8958" max="8959" width="0" style="8" hidden="1" customWidth="1"/>
    <col min="8960" max="8960" width="11.42578125" style="8" bestFit="1" customWidth="1"/>
    <col min="8961" max="8961" width="40" style="8" customWidth="1"/>
    <col min="8962" max="8962" width="10.42578125" style="8" customWidth="1"/>
    <col min="8963" max="8963" width="10.140625" style="8" bestFit="1" customWidth="1"/>
    <col min="8964" max="8964" width="17.5703125" style="8" bestFit="1" customWidth="1"/>
    <col min="8965" max="8965" width="18.28515625" style="8" customWidth="1"/>
    <col min="8966" max="8966" width="15.7109375" style="8" bestFit="1" customWidth="1"/>
    <col min="8967" max="8967" width="15.7109375" style="8" customWidth="1"/>
    <col min="8968" max="8968" width="19.140625" style="8" customWidth="1"/>
    <col min="8969" max="8969" width="21.7109375" style="8" bestFit="1" customWidth="1"/>
    <col min="8970" max="8970" width="22.42578125" style="8" customWidth="1"/>
    <col min="8971" max="8971" width="12.42578125" style="8" bestFit="1" customWidth="1"/>
    <col min="8972" max="8972" width="24.5703125" style="8" bestFit="1" customWidth="1"/>
    <col min="8973" max="8973" width="10.7109375" style="8" customWidth="1"/>
    <col min="8974" max="8974" width="14.28515625" style="8" customWidth="1"/>
    <col min="8975" max="9213" width="9.140625" style="8"/>
    <col min="9214" max="9215" width="0" style="8" hidden="1" customWidth="1"/>
    <col min="9216" max="9216" width="11.42578125" style="8" bestFit="1" customWidth="1"/>
    <col min="9217" max="9217" width="40" style="8" customWidth="1"/>
    <col min="9218" max="9218" width="10.42578125" style="8" customWidth="1"/>
    <col min="9219" max="9219" width="10.140625" style="8" bestFit="1" customWidth="1"/>
    <col min="9220" max="9220" width="17.5703125" style="8" bestFit="1" customWidth="1"/>
    <col min="9221" max="9221" width="18.28515625" style="8" customWidth="1"/>
    <col min="9222" max="9222" width="15.7109375" style="8" bestFit="1" customWidth="1"/>
    <col min="9223" max="9223" width="15.7109375" style="8" customWidth="1"/>
    <col min="9224" max="9224" width="19.140625" style="8" customWidth="1"/>
    <col min="9225" max="9225" width="21.7109375" style="8" bestFit="1" customWidth="1"/>
    <col min="9226" max="9226" width="22.42578125" style="8" customWidth="1"/>
    <col min="9227" max="9227" width="12.42578125" style="8" bestFit="1" customWidth="1"/>
    <col min="9228" max="9228" width="24.5703125" style="8" bestFit="1" customWidth="1"/>
    <col min="9229" max="9229" width="10.7109375" style="8" customWidth="1"/>
    <col min="9230" max="9230" width="14.28515625" style="8" customWidth="1"/>
    <col min="9231" max="9469" width="9.140625" style="8"/>
    <col min="9470" max="9471" width="0" style="8" hidden="1" customWidth="1"/>
    <col min="9472" max="9472" width="11.42578125" style="8" bestFit="1" customWidth="1"/>
    <col min="9473" max="9473" width="40" style="8" customWidth="1"/>
    <col min="9474" max="9474" width="10.42578125" style="8" customWidth="1"/>
    <col min="9475" max="9475" width="10.140625" style="8" bestFit="1" customWidth="1"/>
    <col min="9476" max="9476" width="17.5703125" style="8" bestFit="1" customWidth="1"/>
    <col min="9477" max="9477" width="18.28515625" style="8" customWidth="1"/>
    <col min="9478" max="9478" width="15.7109375" style="8" bestFit="1" customWidth="1"/>
    <col min="9479" max="9479" width="15.7109375" style="8" customWidth="1"/>
    <col min="9480" max="9480" width="19.140625" style="8" customWidth="1"/>
    <col min="9481" max="9481" width="21.7109375" style="8" bestFit="1" customWidth="1"/>
    <col min="9482" max="9482" width="22.42578125" style="8" customWidth="1"/>
    <col min="9483" max="9483" width="12.42578125" style="8" bestFit="1" customWidth="1"/>
    <col min="9484" max="9484" width="24.5703125" style="8" bestFit="1" customWidth="1"/>
    <col min="9485" max="9485" width="10.7109375" style="8" customWidth="1"/>
    <col min="9486" max="9486" width="14.28515625" style="8" customWidth="1"/>
    <col min="9487" max="9725" width="9.140625" style="8"/>
    <col min="9726" max="9727" width="0" style="8" hidden="1" customWidth="1"/>
    <col min="9728" max="9728" width="11.42578125" style="8" bestFit="1" customWidth="1"/>
    <col min="9729" max="9729" width="40" style="8" customWidth="1"/>
    <col min="9730" max="9730" width="10.42578125" style="8" customWidth="1"/>
    <col min="9731" max="9731" width="10.140625" style="8" bestFit="1" customWidth="1"/>
    <col min="9732" max="9732" width="17.5703125" style="8" bestFit="1" customWidth="1"/>
    <col min="9733" max="9733" width="18.28515625" style="8" customWidth="1"/>
    <col min="9734" max="9734" width="15.7109375" style="8" bestFit="1" customWidth="1"/>
    <col min="9735" max="9735" width="15.7109375" style="8" customWidth="1"/>
    <col min="9736" max="9736" width="19.140625" style="8" customWidth="1"/>
    <col min="9737" max="9737" width="21.7109375" style="8" bestFit="1" customWidth="1"/>
    <col min="9738" max="9738" width="22.42578125" style="8" customWidth="1"/>
    <col min="9739" max="9739" width="12.42578125" style="8" bestFit="1" customWidth="1"/>
    <col min="9740" max="9740" width="24.5703125" style="8" bestFit="1" customWidth="1"/>
    <col min="9741" max="9741" width="10.7109375" style="8" customWidth="1"/>
    <col min="9742" max="9742" width="14.28515625" style="8" customWidth="1"/>
    <col min="9743" max="9981" width="9.140625" style="8"/>
    <col min="9982" max="9983" width="0" style="8" hidden="1" customWidth="1"/>
    <col min="9984" max="9984" width="11.42578125" style="8" bestFit="1" customWidth="1"/>
    <col min="9985" max="9985" width="40" style="8" customWidth="1"/>
    <col min="9986" max="9986" width="10.42578125" style="8" customWidth="1"/>
    <col min="9987" max="9987" width="10.140625" style="8" bestFit="1" customWidth="1"/>
    <col min="9988" max="9988" width="17.5703125" style="8" bestFit="1" customWidth="1"/>
    <col min="9989" max="9989" width="18.28515625" style="8" customWidth="1"/>
    <col min="9990" max="9990" width="15.7109375" style="8" bestFit="1" customWidth="1"/>
    <col min="9991" max="9991" width="15.7109375" style="8" customWidth="1"/>
    <col min="9992" max="9992" width="19.140625" style="8" customWidth="1"/>
    <col min="9993" max="9993" width="21.7109375" style="8" bestFit="1" customWidth="1"/>
    <col min="9994" max="9994" width="22.42578125" style="8" customWidth="1"/>
    <col min="9995" max="9995" width="12.42578125" style="8" bestFit="1" customWidth="1"/>
    <col min="9996" max="9996" width="24.5703125" style="8" bestFit="1" customWidth="1"/>
    <col min="9997" max="9997" width="10.7109375" style="8" customWidth="1"/>
    <col min="9998" max="9998" width="14.28515625" style="8" customWidth="1"/>
    <col min="9999" max="10237" width="9.140625" style="8"/>
    <col min="10238" max="10239" width="0" style="8" hidden="1" customWidth="1"/>
    <col min="10240" max="10240" width="11.42578125" style="8" bestFit="1" customWidth="1"/>
    <col min="10241" max="10241" width="40" style="8" customWidth="1"/>
    <col min="10242" max="10242" width="10.42578125" style="8" customWidth="1"/>
    <col min="10243" max="10243" width="10.140625" style="8" bestFit="1" customWidth="1"/>
    <col min="10244" max="10244" width="17.5703125" style="8" bestFit="1" customWidth="1"/>
    <col min="10245" max="10245" width="18.28515625" style="8" customWidth="1"/>
    <col min="10246" max="10246" width="15.7109375" style="8" bestFit="1" customWidth="1"/>
    <col min="10247" max="10247" width="15.7109375" style="8" customWidth="1"/>
    <col min="10248" max="10248" width="19.140625" style="8" customWidth="1"/>
    <col min="10249" max="10249" width="21.7109375" style="8" bestFit="1" customWidth="1"/>
    <col min="10250" max="10250" width="22.42578125" style="8" customWidth="1"/>
    <col min="10251" max="10251" width="12.42578125" style="8" bestFit="1" customWidth="1"/>
    <col min="10252" max="10252" width="24.5703125" style="8" bestFit="1" customWidth="1"/>
    <col min="10253" max="10253" width="10.7109375" style="8" customWidth="1"/>
    <col min="10254" max="10254" width="14.28515625" style="8" customWidth="1"/>
    <col min="10255" max="10493" width="9.140625" style="8"/>
    <col min="10494" max="10495" width="0" style="8" hidden="1" customWidth="1"/>
    <col min="10496" max="10496" width="11.42578125" style="8" bestFit="1" customWidth="1"/>
    <col min="10497" max="10497" width="40" style="8" customWidth="1"/>
    <col min="10498" max="10498" width="10.42578125" style="8" customWidth="1"/>
    <col min="10499" max="10499" width="10.140625" style="8" bestFit="1" customWidth="1"/>
    <col min="10500" max="10500" width="17.5703125" style="8" bestFit="1" customWidth="1"/>
    <col min="10501" max="10501" width="18.28515625" style="8" customWidth="1"/>
    <col min="10502" max="10502" width="15.7109375" style="8" bestFit="1" customWidth="1"/>
    <col min="10503" max="10503" width="15.7109375" style="8" customWidth="1"/>
    <col min="10504" max="10504" width="19.140625" style="8" customWidth="1"/>
    <col min="10505" max="10505" width="21.7109375" style="8" bestFit="1" customWidth="1"/>
    <col min="10506" max="10506" width="22.42578125" style="8" customWidth="1"/>
    <col min="10507" max="10507" width="12.42578125" style="8" bestFit="1" customWidth="1"/>
    <col min="10508" max="10508" width="24.5703125" style="8" bestFit="1" customWidth="1"/>
    <col min="10509" max="10509" width="10.7109375" style="8" customWidth="1"/>
    <col min="10510" max="10510" width="14.28515625" style="8" customWidth="1"/>
    <col min="10511" max="10749" width="9.140625" style="8"/>
    <col min="10750" max="10751" width="0" style="8" hidden="1" customWidth="1"/>
    <col min="10752" max="10752" width="11.42578125" style="8" bestFit="1" customWidth="1"/>
    <col min="10753" max="10753" width="40" style="8" customWidth="1"/>
    <col min="10754" max="10754" width="10.42578125" style="8" customWidth="1"/>
    <col min="10755" max="10755" width="10.140625" style="8" bestFit="1" customWidth="1"/>
    <col min="10756" max="10756" width="17.5703125" style="8" bestFit="1" customWidth="1"/>
    <col min="10757" max="10757" width="18.28515625" style="8" customWidth="1"/>
    <col min="10758" max="10758" width="15.7109375" style="8" bestFit="1" customWidth="1"/>
    <col min="10759" max="10759" width="15.7109375" style="8" customWidth="1"/>
    <col min="10760" max="10760" width="19.140625" style="8" customWidth="1"/>
    <col min="10761" max="10761" width="21.7109375" style="8" bestFit="1" customWidth="1"/>
    <col min="10762" max="10762" width="22.42578125" style="8" customWidth="1"/>
    <col min="10763" max="10763" width="12.42578125" style="8" bestFit="1" customWidth="1"/>
    <col min="10764" max="10764" width="24.5703125" style="8" bestFit="1" customWidth="1"/>
    <col min="10765" max="10765" width="10.7109375" style="8" customWidth="1"/>
    <col min="10766" max="10766" width="14.28515625" style="8" customWidth="1"/>
    <col min="10767" max="11005" width="9.140625" style="8"/>
    <col min="11006" max="11007" width="0" style="8" hidden="1" customWidth="1"/>
    <col min="11008" max="11008" width="11.42578125" style="8" bestFit="1" customWidth="1"/>
    <col min="11009" max="11009" width="40" style="8" customWidth="1"/>
    <col min="11010" max="11010" width="10.42578125" style="8" customWidth="1"/>
    <col min="11011" max="11011" width="10.140625" style="8" bestFit="1" customWidth="1"/>
    <col min="11012" max="11012" width="17.5703125" style="8" bestFit="1" customWidth="1"/>
    <col min="11013" max="11013" width="18.28515625" style="8" customWidth="1"/>
    <col min="11014" max="11014" width="15.7109375" style="8" bestFit="1" customWidth="1"/>
    <col min="11015" max="11015" width="15.7109375" style="8" customWidth="1"/>
    <col min="11016" max="11016" width="19.140625" style="8" customWidth="1"/>
    <col min="11017" max="11017" width="21.7109375" style="8" bestFit="1" customWidth="1"/>
    <col min="11018" max="11018" width="22.42578125" style="8" customWidth="1"/>
    <col min="11019" max="11019" width="12.42578125" style="8" bestFit="1" customWidth="1"/>
    <col min="11020" max="11020" width="24.5703125" style="8" bestFit="1" customWidth="1"/>
    <col min="11021" max="11021" width="10.7109375" style="8" customWidth="1"/>
    <col min="11022" max="11022" width="14.28515625" style="8" customWidth="1"/>
    <col min="11023" max="11261" width="9.140625" style="8"/>
    <col min="11262" max="11263" width="0" style="8" hidden="1" customWidth="1"/>
    <col min="11264" max="11264" width="11.42578125" style="8" bestFit="1" customWidth="1"/>
    <col min="11265" max="11265" width="40" style="8" customWidth="1"/>
    <col min="11266" max="11266" width="10.42578125" style="8" customWidth="1"/>
    <col min="11267" max="11267" width="10.140625" style="8" bestFit="1" customWidth="1"/>
    <col min="11268" max="11268" width="17.5703125" style="8" bestFit="1" customWidth="1"/>
    <col min="11269" max="11269" width="18.28515625" style="8" customWidth="1"/>
    <col min="11270" max="11270" width="15.7109375" style="8" bestFit="1" customWidth="1"/>
    <col min="11271" max="11271" width="15.7109375" style="8" customWidth="1"/>
    <col min="11272" max="11272" width="19.140625" style="8" customWidth="1"/>
    <col min="11273" max="11273" width="21.7109375" style="8" bestFit="1" customWidth="1"/>
    <col min="11274" max="11274" width="22.42578125" style="8" customWidth="1"/>
    <col min="11275" max="11275" width="12.42578125" style="8" bestFit="1" customWidth="1"/>
    <col min="11276" max="11276" width="24.5703125" style="8" bestFit="1" customWidth="1"/>
    <col min="11277" max="11277" width="10.7109375" style="8" customWidth="1"/>
    <col min="11278" max="11278" width="14.28515625" style="8" customWidth="1"/>
    <col min="11279" max="11517" width="9.140625" style="8"/>
    <col min="11518" max="11519" width="0" style="8" hidden="1" customWidth="1"/>
    <col min="11520" max="11520" width="11.42578125" style="8" bestFit="1" customWidth="1"/>
    <col min="11521" max="11521" width="40" style="8" customWidth="1"/>
    <col min="11522" max="11522" width="10.42578125" style="8" customWidth="1"/>
    <col min="11523" max="11523" width="10.140625" style="8" bestFit="1" customWidth="1"/>
    <col min="11524" max="11524" width="17.5703125" style="8" bestFit="1" customWidth="1"/>
    <col min="11525" max="11525" width="18.28515625" style="8" customWidth="1"/>
    <col min="11526" max="11526" width="15.7109375" style="8" bestFit="1" customWidth="1"/>
    <col min="11527" max="11527" width="15.7109375" style="8" customWidth="1"/>
    <col min="11528" max="11528" width="19.140625" style="8" customWidth="1"/>
    <col min="11529" max="11529" width="21.7109375" style="8" bestFit="1" customWidth="1"/>
    <col min="11530" max="11530" width="22.42578125" style="8" customWidth="1"/>
    <col min="11531" max="11531" width="12.42578125" style="8" bestFit="1" customWidth="1"/>
    <col min="11532" max="11532" width="24.5703125" style="8" bestFit="1" customWidth="1"/>
    <col min="11533" max="11533" width="10.7109375" style="8" customWidth="1"/>
    <col min="11534" max="11534" width="14.28515625" style="8" customWidth="1"/>
    <col min="11535" max="11773" width="9.140625" style="8"/>
    <col min="11774" max="11775" width="0" style="8" hidden="1" customWidth="1"/>
    <col min="11776" max="11776" width="11.42578125" style="8" bestFit="1" customWidth="1"/>
    <col min="11777" max="11777" width="40" style="8" customWidth="1"/>
    <col min="11778" max="11778" width="10.42578125" style="8" customWidth="1"/>
    <col min="11779" max="11779" width="10.140625" style="8" bestFit="1" customWidth="1"/>
    <col min="11780" max="11780" width="17.5703125" style="8" bestFit="1" customWidth="1"/>
    <col min="11781" max="11781" width="18.28515625" style="8" customWidth="1"/>
    <col min="11782" max="11782" width="15.7109375" style="8" bestFit="1" customWidth="1"/>
    <col min="11783" max="11783" width="15.7109375" style="8" customWidth="1"/>
    <col min="11784" max="11784" width="19.140625" style="8" customWidth="1"/>
    <col min="11785" max="11785" width="21.7109375" style="8" bestFit="1" customWidth="1"/>
    <col min="11786" max="11786" width="22.42578125" style="8" customWidth="1"/>
    <col min="11787" max="11787" width="12.42578125" style="8" bestFit="1" customWidth="1"/>
    <col min="11788" max="11788" width="24.5703125" style="8" bestFit="1" customWidth="1"/>
    <col min="11789" max="11789" width="10.7109375" style="8" customWidth="1"/>
    <col min="11790" max="11790" width="14.28515625" style="8" customWidth="1"/>
    <col min="11791" max="12029" width="9.140625" style="8"/>
    <col min="12030" max="12031" width="0" style="8" hidden="1" customWidth="1"/>
    <col min="12032" max="12032" width="11.42578125" style="8" bestFit="1" customWidth="1"/>
    <col min="12033" max="12033" width="40" style="8" customWidth="1"/>
    <col min="12034" max="12034" width="10.42578125" style="8" customWidth="1"/>
    <col min="12035" max="12035" width="10.140625" style="8" bestFit="1" customWidth="1"/>
    <col min="12036" max="12036" width="17.5703125" style="8" bestFit="1" customWidth="1"/>
    <col min="12037" max="12037" width="18.28515625" style="8" customWidth="1"/>
    <col min="12038" max="12038" width="15.7109375" style="8" bestFit="1" customWidth="1"/>
    <col min="12039" max="12039" width="15.7109375" style="8" customWidth="1"/>
    <col min="12040" max="12040" width="19.140625" style="8" customWidth="1"/>
    <col min="12041" max="12041" width="21.7109375" style="8" bestFit="1" customWidth="1"/>
    <col min="12042" max="12042" width="22.42578125" style="8" customWidth="1"/>
    <col min="12043" max="12043" width="12.42578125" style="8" bestFit="1" customWidth="1"/>
    <col min="12044" max="12044" width="24.5703125" style="8" bestFit="1" customWidth="1"/>
    <col min="12045" max="12045" width="10.7109375" style="8" customWidth="1"/>
    <col min="12046" max="12046" width="14.28515625" style="8" customWidth="1"/>
    <col min="12047" max="12285" width="9.140625" style="8"/>
    <col min="12286" max="12287" width="0" style="8" hidden="1" customWidth="1"/>
    <col min="12288" max="12288" width="11.42578125" style="8" bestFit="1" customWidth="1"/>
    <col min="12289" max="12289" width="40" style="8" customWidth="1"/>
    <col min="12290" max="12290" width="10.42578125" style="8" customWidth="1"/>
    <col min="12291" max="12291" width="10.140625" style="8" bestFit="1" customWidth="1"/>
    <col min="12292" max="12292" width="17.5703125" style="8" bestFit="1" customWidth="1"/>
    <col min="12293" max="12293" width="18.28515625" style="8" customWidth="1"/>
    <col min="12294" max="12294" width="15.7109375" style="8" bestFit="1" customWidth="1"/>
    <col min="12295" max="12295" width="15.7109375" style="8" customWidth="1"/>
    <col min="12296" max="12296" width="19.140625" style="8" customWidth="1"/>
    <col min="12297" max="12297" width="21.7109375" style="8" bestFit="1" customWidth="1"/>
    <col min="12298" max="12298" width="22.42578125" style="8" customWidth="1"/>
    <col min="12299" max="12299" width="12.42578125" style="8" bestFit="1" customWidth="1"/>
    <col min="12300" max="12300" width="24.5703125" style="8" bestFit="1" customWidth="1"/>
    <col min="12301" max="12301" width="10.7109375" style="8" customWidth="1"/>
    <col min="12302" max="12302" width="14.28515625" style="8" customWidth="1"/>
    <col min="12303" max="12541" width="9.140625" style="8"/>
    <col min="12542" max="12543" width="0" style="8" hidden="1" customWidth="1"/>
    <col min="12544" max="12544" width="11.42578125" style="8" bestFit="1" customWidth="1"/>
    <col min="12545" max="12545" width="40" style="8" customWidth="1"/>
    <col min="12546" max="12546" width="10.42578125" style="8" customWidth="1"/>
    <col min="12547" max="12547" width="10.140625" style="8" bestFit="1" customWidth="1"/>
    <col min="12548" max="12548" width="17.5703125" style="8" bestFit="1" customWidth="1"/>
    <col min="12549" max="12549" width="18.28515625" style="8" customWidth="1"/>
    <col min="12550" max="12550" width="15.7109375" style="8" bestFit="1" customWidth="1"/>
    <col min="12551" max="12551" width="15.7109375" style="8" customWidth="1"/>
    <col min="12552" max="12552" width="19.140625" style="8" customWidth="1"/>
    <col min="12553" max="12553" width="21.7109375" style="8" bestFit="1" customWidth="1"/>
    <col min="12554" max="12554" width="22.42578125" style="8" customWidth="1"/>
    <col min="12555" max="12555" width="12.42578125" style="8" bestFit="1" customWidth="1"/>
    <col min="12556" max="12556" width="24.5703125" style="8" bestFit="1" customWidth="1"/>
    <col min="12557" max="12557" width="10.7109375" style="8" customWidth="1"/>
    <col min="12558" max="12558" width="14.28515625" style="8" customWidth="1"/>
    <col min="12559" max="12797" width="9.140625" style="8"/>
    <col min="12798" max="12799" width="0" style="8" hidden="1" customWidth="1"/>
    <col min="12800" max="12800" width="11.42578125" style="8" bestFit="1" customWidth="1"/>
    <col min="12801" max="12801" width="40" style="8" customWidth="1"/>
    <col min="12802" max="12802" width="10.42578125" style="8" customWidth="1"/>
    <col min="12803" max="12803" width="10.140625" style="8" bestFit="1" customWidth="1"/>
    <col min="12804" max="12804" width="17.5703125" style="8" bestFit="1" customWidth="1"/>
    <col min="12805" max="12805" width="18.28515625" style="8" customWidth="1"/>
    <col min="12806" max="12806" width="15.7109375" style="8" bestFit="1" customWidth="1"/>
    <col min="12807" max="12807" width="15.7109375" style="8" customWidth="1"/>
    <col min="12808" max="12808" width="19.140625" style="8" customWidth="1"/>
    <col min="12809" max="12809" width="21.7109375" style="8" bestFit="1" customWidth="1"/>
    <col min="12810" max="12810" width="22.42578125" style="8" customWidth="1"/>
    <col min="12811" max="12811" width="12.42578125" style="8" bestFit="1" customWidth="1"/>
    <col min="12812" max="12812" width="24.5703125" style="8" bestFit="1" customWidth="1"/>
    <col min="12813" max="12813" width="10.7109375" style="8" customWidth="1"/>
    <col min="12814" max="12814" width="14.28515625" style="8" customWidth="1"/>
    <col min="12815" max="13053" width="9.140625" style="8"/>
    <col min="13054" max="13055" width="0" style="8" hidden="1" customWidth="1"/>
    <col min="13056" max="13056" width="11.42578125" style="8" bestFit="1" customWidth="1"/>
    <col min="13057" max="13057" width="40" style="8" customWidth="1"/>
    <col min="13058" max="13058" width="10.42578125" style="8" customWidth="1"/>
    <col min="13059" max="13059" width="10.140625" style="8" bestFit="1" customWidth="1"/>
    <col min="13060" max="13060" width="17.5703125" style="8" bestFit="1" customWidth="1"/>
    <col min="13061" max="13061" width="18.28515625" style="8" customWidth="1"/>
    <col min="13062" max="13062" width="15.7109375" style="8" bestFit="1" customWidth="1"/>
    <col min="13063" max="13063" width="15.7109375" style="8" customWidth="1"/>
    <col min="13064" max="13064" width="19.140625" style="8" customWidth="1"/>
    <col min="13065" max="13065" width="21.7109375" style="8" bestFit="1" customWidth="1"/>
    <col min="13066" max="13066" width="22.42578125" style="8" customWidth="1"/>
    <col min="13067" max="13067" width="12.42578125" style="8" bestFit="1" customWidth="1"/>
    <col min="13068" max="13068" width="24.5703125" style="8" bestFit="1" customWidth="1"/>
    <col min="13069" max="13069" width="10.7109375" style="8" customWidth="1"/>
    <col min="13070" max="13070" width="14.28515625" style="8" customWidth="1"/>
    <col min="13071" max="13309" width="9.140625" style="8"/>
    <col min="13310" max="13311" width="0" style="8" hidden="1" customWidth="1"/>
    <col min="13312" max="13312" width="11.42578125" style="8" bestFit="1" customWidth="1"/>
    <col min="13313" max="13313" width="40" style="8" customWidth="1"/>
    <col min="13314" max="13314" width="10.42578125" style="8" customWidth="1"/>
    <col min="13315" max="13315" width="10.140625" style="8" bestFit="1" customWidth="1"/>
    <col min="13316" max="13316" width="17.5703125" style="8" bestFit="1" customWidth="1"/>
    <col min="13317" max="13317" width="18.28515625" style="8" customWidth="1"/>
    <col min="13318" max="13318" width="15.7109375" style="8" bestFit="1" customWidth="1"/>
    <col min="13319" max="13319" width="15.7109375" style="8" customWidth="1"/>
    <col min="13320" max="13320" width="19.140625" style="8" customWidth="1"/>
    <col min="13321" max="13321" width="21.7109375" style="8" bestFit="1" customWidth="1"/>
    <col min="13322" max="13322" width="22.42578125" style="8" customWidth="1"/>
    <col min="13323" max="13323" width="12.42578125" style="8" bestFit="1" customWidth="1"/>
    <col min="13324" max="13324" width="24.5703125" style="8" bestFit="1" customWidth="1"/>
    <col min="13325" max="13325" width="10.7109375" style="8" customWidth="1"/>
    <col min="13326" max="13326" width="14.28515625" style="8" customWidth="1"/>
    <col min="13327" max="13565" width="9.140625" style="8"/>
    <col min="13566" max="13567" width="0" style="8" hidden="1" customWidth="1"/>
    <col min="13568" max="13568" width="11.42578125" style="8" bestFit="1" customWidth="1"/>
    <col min="13569" max="13569" width="40" style="8" customWidth="1"/>
    <col min="13570" max="13570" width="10.42578125" style="8" customWidth="1"/>
    <col min="13571" max="13571" width="10.140625" style="8" bestFit="1" customWidth="1"/>
    <col min="13572" max="13572" width="17.5703125" style="8" bestFit="1" customWidth="1"/>
    <col min="13573" max="13573" width="18.28515625" style="8" customWidth="1"/>
    <col min="13574" max="13574" width="15.7109375" style="8" bestFit="1" customWidth="1"/>
    <col min="13575" max="13575" width="15.7109375" style="8" customWidth="1"/>
    <col min="13576" max="13576" width="19.140625" style="8" customWidth="1"/>
    <col min="13577" max="13577" width="21.7109375" style="8" bestFit="1" customWidth="1"/>
    <col min="13578" max="13578" width="22.42578125" style="8" customWidth="1"/>
    <col min="13579" max="13579" width="12.42578125" style="8" bestFit="1" customWidth="1"/>
    <col min="13580" max="13580" width="24.5703125" style="8" bestFit="1" customWidth="1"/>
    <col min="13581" max="13581" width="10.7109375" style="8" customWidth="1"/>
    <col min="13582" max="13582" width="14.28515625" style="8" customWidth="1"/>
    <col min="13583" max="13821" width="9.140625" style="8"/>
    <col min="13822" max="13823" width="0" style="8" hidden="1" customWidth="1"/>
    <col min="13824" max="13824" width="11.42578125" style="8" bestFit="1" customWidth="1"/>
    <col min="13825" max="13825" width="40" style="8" customWidth="1"/>
    <col min="13826" max="13826" width="10.42578125" style="8" customWidth="1"/>
    <col min="13827" max="13827" width="10.140625" style="8" bestFit="1" customWidth="1"/>
    <col min="13828" max="13828" width="17.5703125" style="8" bestFit="1" customWidth="1"/>
    <col min="13829" max="13829" width="18.28515625" style="8" customWidth="1"/>
    <col min="13830" max="13830" width="15.7109375" style="8" bestFit="1" customWidth="1"/>
    <col min="13831" max="13831" width="15.7109375" style="8" customWidth="1"/>
    <col min="13832" max="13832" width="19.140625" style="8" customWidth="1"/>
    <col min="13833" max="13833" width="21.7109375" style="8" bestFit="1" customWidth="1"/>
    <col min="13834" max="13834" width="22.42578125" style="8" customWidth="1"/>
    <col min="13835" max="13835" width="12.42578125" style="8" bestFit="1" customWidth="1"/>
    <col min="13836" max="13836" width="24.5703125" style="8" bestFit="1" customWidth="1"/>
    <col min="13837" max="13837" width="10.7109375" style="8" customWidth="1"/>
    <col min="13838" max="13838" width="14.28515625" style="8" customWidth="1"/>
    <col min="13839" max="14077" width="9.140625" style="8"/>
    <col min="14078" max="14079" width="0" style="8" hidden="1" customWidth="1"/>
    <col min="14080" max="14080" width="11.42578125" style="8" bestFit="1" customWidth="1"/>
    <col min="14081" max="14081" width="40" style="8" customWidth="1"/>
    <col min="14082" max="14082" width="10.42578125" style="8" customWidth="1"/>
    <col min="14083" max="14083" width="10.140625" style="8" bestFit="1" customWidth="1"/>
    <col min="14084" max="14084" width="17.5703125" style="8" bestFit="1" customWidth="1"/>
    <col min="14085" max="14085" width="18.28515625" style="8" customWidth="1"/>
    <col min="14086" max="14086" width="15.7109375" style="8" bestFit="1" customWidth="1"/>
    <col min="14087" max="14087" width="15.7109375" style="8" customWidth="1"/>
    <col min="14088" max="14088" width="19.140625" style="8" customWidth="1"/>
    <col min="14089" max="14089" width="21.7109375" style="8" bestFit="1" customWidth="1"/>
    <col min="14090" max="14090" width="22.42578125" style="8" customWidth="1"/>
    <col min="14091" max="14091" width="12.42578125" style="8" bestFit="1" customWidth="1"/>
    <col min="14092" max="14092" width="24.5703125" style="8" bestFit="1" customWidth="1"/>
    <col min="14093" max="14093" width="10.7109375" style="8" customWidth="1"/>
    <col min="14094" max="14094" width="14.28515625" style="8" customWidth="1"/>
    <col min="14095" max="14333" width="9.140625" style="8"/>
    <col min="14334" max="14335" width="0" style="8" hidden="1" customWidth="1"/>
    <col min="14336" max="14336" width="11.42578125" style="8" bestFit="1" customWidth="1"/>
    <col min="14337" max="14337" width="40" style="8" customWidth="1"/>
    <col min="14338" max="14338" width="10.42578125" style="8" customWidth="1"/>
    <col min="14339" max="14339" width="10.140625" style="8" bestFit="1" customWidth="1"/>
    <col min="14340" max="14340" width="17.5703125" style="8" bestFit="1" customWidth="1"/>
    <col min="14341" max="14341" width="18.28515625" style="8" customWidth="1"/>
    <col min="14342" max="14342" width="15.7109375" style="8" bestFit="1" customWidth="1"/>
    <col min="14343" max="14343" width="15.7109375" style="8" customWidth="1"/>
    <col min="14344" max="14344" width="19.140625" style="8" customWidth="1"/>
    <col min="14345" max="14345" width="21.7109375" style="8" bestFit="1" customWidth="1"/>
    <col min="14346" max="14346" width="22.42578125" style="8" customWidth="1"/>
    <col min="14347" max="14347" width="12.42578125" style="8" bestFit="1" customWidth="1"/>
    <col min="14348" max="14348" width="24.5703125" style="8" bestFit="1" customWidth="1"/>
    <col min="14349" max="14349" width="10.7109375" style="8" customWidth="1"/>
    <col min="14350" max="14350" width="14.28515625" style="8" customWidth="1"/>
    <col min="14351" max="14589" width="9.140625" style="8"/>
    <col min="14590" max="14591" width="0" style="8" hidden="1" customWidth="1"/>
    <col min="14592" max="14592" width="11.42578125" style="8" bestFit="1" customWidth="1"/>
    <col min="14593" max="14593" width="40" style="8" customWidth="1"/>
    <col min="14594" max="14594" width="10.42578125" style="8" customWidth="1"/>
    <col min="14595" max="14595" width="10.140625" style="8" bestFit="1" customWidth="1"/>
    <col min="14596" max="14596" width="17.5703125" style="8" bestFit="1" customWidth="1"/>
    <col min="14597" max="14597" width="18.28515625" style="8" customWidth="1"/>
    <col min="14598" max="14598" width="15.7109375" style="8" bestFit="1" customWidth="1"/>
    <col min="14599" max="14599" width="15.7109375" style="8" customWidth="1"/>
    <col min="14600" max="14600" width="19.140625" style="8" customWidth="1"/>
    <col min="14601" max="14601" width="21.7109375" style="8" bestFit="1" customWidth="1"/>
    <col min="14602" max="14602" width="22.42578125" style="8" customWidth="1"/>
    <col min="14603" max="14603" width="12.42578125" style="8" bestFit="1" customWidth="1"/>
    <col min="14604" max="14604" width="24.5703125" style="8" bestFit="1" customWidth="1"/>
    <col min="14605" max="14605" width="10.7109375" style="8" customWidth="1"/>
    <col min="14606" max="14606" width="14.28515625" style="8" customWidth="1"/>
    <col min="14607" max="14845" width="9.140625" style="8"/>
    <col min="14846" max="14847" width="0" style="8" hidden="1" customWidth="1"/>
    <col min="14848" max="14848" width="11.42578125" style="8" bestFit="1" customWidth="1"/>
    <col min="14849" max="14849" width="40" style="8" customWidth="1"/>
    <col min="14850" max="14850" width="10.42578125" style="8" customWidth="1"/>
    <col min="14851" max="14851" width="10.140625" style="8" bestFit="1" customWidth="1"/>
    <col min="14852" max="14852" width="17.5703125" style="8" bestFit="1" customWidth="1"/>
    <col min="14853" max="14853" width="18.28515625" style="8" customWidth="1"/>
    <col min="14854" max="14854" width="15.7109375" style="8" bestFit="1" customWidth="1"/>
    <col min="14855" max="14855" width="15.7109375" style="8" customWidth="1"/>
    <col min="14856" max="14856" width="19.140625" style="8" customWidth="1"/>
    <col min="14857" max="14857" width="21.7109375" style="8" bestFit="1" customWidth="1"/>
    <col min="14858" max="14858" width="22.42578125" style="8" customWidth="1"/>
    <col min="14859" max="14859" width="12.42578125" style="8" bestFit="1" customWidth="1"/>
    <col min="14860" max="14860" width="24.5703125" style="8" bestFit="1" customWidth="1"/>
    <col min="14861" max="14861" width="10.7109375" style="8" customWidth="1"/>
    <col min="14862" max="14862" width="14.28515625" style="8" customWidth="1"/>
    <col min="14863" max="15101" width="9.140625" style="8"/>
    <col min="15102" max="15103" width="0" style="8" hidden="1" customWidth="1"/>
    <col min="15104" max="15104" width="11.42578125" style="8" bestFit="1" customWidth="1"/>
    <col min="15105" max="15105" width="40" style="8" customWidth="1"/>
    <col min="15106" max="15106" width="10.42578125" style="8" customWidth="1"/>
    <col min="15107" max="15107" width="10.140625" style="8" bestFit="1" customWidth="1"/>
    <col min="15108" max="15108" width="17.5703125" style="8" bestFit="1" customWidth="1"/>
    <col min="15109" max="15109" width="18.28515625" style="8" customWidth="1"/>
    <col min="15110" max="15110" width="15.7109375" style="8" bestFit="1" customWidth="1"/>
    <col min="15111" max="15111" width="15.7109375" style="8" customWidth="1"/>
    <col min="15112" max="15112" width="19.140625" style="8" customWidth="1"/>
    <col min="15113" max="15113" width="21.7109375" style="8" bestFit="1" customWidth="1"/>
    <col min="15114" max="15114" width="22.42578125" style="8" customWidth="1"/>
    <col min="15115" max="15115" width="12.42578125" style="8" bestFit="1" customWidth="1"/>
    <col min="15116" max="15116" width="24.5703125" style="8" bestFit="1" customWidth="1"/>
    <col min="15117" max="15117" width="10.7109375" style="8" customWidth="1"/>
    <col min="15118" max="15118" width="14.28515625" style="8" customWidth="1"/>
    <col min="15119" max="15357" width="9.140625" style="8"/>
    <col min="15358" max="15359" width="0" style="8" hidden="1" customWidth="1"/>
    <col min="15360" max="15360" width="11.42578125" style="8" bestFit="1" customWidth="1"/>
    <col min="15361" max="15361" width="40" style="8" customWidth="1"/>
    <col min="15362" max="15362" width="10.42578125" style="8" customWidth="1"/>
    <col min="15363" max="15363" width="10.140625" style="8" bestFit="1" customWidth="1"/>
    <col min="15364" max="15364" width="17.5703125" style="8" bestFit="1" customWidth="1"/>
    <col min="15365" max="15365" width="18.28515625" style="8" customWidth="1"/>
    <col min="15366" max="15366" width="15.7109375" style="8" bestFit="1" customWidth="1"/>
    <col min="15367" max="15367" width="15.7109375" style="8" customWidth="1"/>
    <col min="15368" max="15368" width="19.140625" style="8" customWidth="1"/>
    <col min="15369" max="15369" width="21.7109375" style="8" bestFit="1" customWidth="1"/>
    <col min="15370" max="15370" width="22.42578125" style="8" customWidth="1"/>
    <col min="15371" max="15371" width="12.42578125" style="8" bestFit="1" customWidth="1"/>
    <col min="15372" max="15372" width="24.5703125" style="8" bestFit="1" customWidth="1"/>
    <col min="15373" max="15373" width="10.7109375" style="8" customWidth="1"/>
    <col min="15374" max="15374" width="14.28515625" style="8" customWidth="1"/>
    <col min="15375" max="15613" width="9.140625" style="8"/>
    <col min="15614" max="15615" width="0" style="8" hidden="1" customWidth="1"/>
    <col min="15616" max="15616" width="11.42578125" style="8" bestFit="1" customWidth="1"/>
    <col min="15617" max="15617" width="40" style="8" customWidth="1"/>
    <col min="15618" max="15618" width="10.42578125" style="8" customWidth="1"/>
    <col min="15619" max="15619" width="10.140625" style="8" bestFit="1" customWidth="1"/>
    <col min="15620" max="15620" width="17.5703125" style="8" bestFit="1" customWidth="1"/>
    <col min="15621" max="15621" width="18.28515625" style="8" customWidth="1"/>
    <col min="15622" max="15622" width="15.7109375" style="8" bestFit="1" customWidth="1"/>
    <col min="15623" max="15623" width="15.7109375" style="8" customWidth="1"/>
    <col min="15624" max="15624" width="19.140625" style="8" customWidth="1"/>
    <col min="15625" max="15625" width="21.7109375" style="8" bestFit="1" customWidth="1"/>
    <col min="15626" max="15626" width="22.42578125" style="8" customWidth="1"/>
    <col min="15627" max="15627" width="12.42578125" style="8" bestFit="1" customWidth="1"/>
    <col min="15628" max="15628" width="24.5703125" style="8" bestFit="1" customWidth="1"/>
    <col min="15629" max="15629" width="10.7109375" style="8" customWidth="1"/>
    <col min="15630" max="15630" width="14.28515625" style="8" customWidth="1"/>
    <col min="15631" max="15869" width="9.140625" style="8"/>
    <col min="15870" max="15871" width="0" style="8" hidden="1" customWidth="1"/>
    <col min="15872" max="15872" width="11.42578125" style="8" bestFit="1" customWidth="1"/>
    <col min="15873" max="15873" width="40" style="8" customWidth="1"/>
    <col min="15874" max="15874" width="10.42578125" style="8" customWidth="1"/>
    <col min="15875" max="15875" width="10.140625" style="8" bestFit="1" customWidth="1"/>
    <col min="15876" max="15876" width="17.5703125" style="8" bestFit="1" customWidth="1"/>
    <col min="15877" max="15877" width="18.28515625" style="8" customWidth="1"/>
    <col min="15878" max="15878" width="15.7109375" style="8" bestFit="1" customWidth="1"/>
    <col min="15879" max="15879" width="15.7109375" style="8" customWidth="1"/>
    <col min="15880" max="15880" width="19.140625" style="8" customWidth="1"/>
    <col min="15881" max="15881" width="21.7109375" style="8" bestFit="1" customWidth="1"/>
    <col min="15882" max="15882" width="22.42578125" style="8" customWidth="1"/>
    <col min="15883" max="15883" width="12.42578125" style="8" bestFit="1" customWidth="1"/>
    <col min="15884" max="15884" width="24.5703125" style="8" bestFit="1" customWidth="1"/>
    <col min="15885" max="15885" width="10.7109375" style="8" customWidth="1"/>
    <col min="15886" max="15886" width="14.28515625" style="8" customWidth="1"/>
    <col min="15887" max="16125" width="9.140625" style="8"/>
    <col min="16126" max="16127" width="0" style="8" hidden="1" customWidth="1"/>
    <col min="16128" max="16128" width="11.42578125" style="8" bestFit="1" customWidth="1"/>
    <col min="16129" max="16129" width="40" style="8" customWidth="1"/>
    <col min="16130" max="16130" width="10.42578125" style="8" customWidth="1"/>
    <col min="16131" max="16131" width="10.140625" style="8" bestFit="1" customWidth="1"/>
    <col min="16132" max="16132" width="17.5703125" style="8" bestFit="1" customWidth="1"/>
    <col min="16133" max="16133" width="18.28515625" style="8" customWidth="1"/>
    <col min="16134" max="16134" width="15.7109375" style="8" bestFit="1" customWidth="1"/>
    <col min="16135" max="16135" width="15.7109375" style="8" customWidth="1"/>
    <col min="16136" max="16136" width="19.140625" style="8" customWidth="1"/>
    <col min="16137" max="16137" width="21.7109375" style="8" bestFit="1" customWidth="1"/>
    <col min="16138" max="16138" width="22.42578125" style="8" customWidth="1"/>
    <col min="16139" max="16139" width="12.42578125" style="8" bestFit="1" customWidth="1"/>
    <col min="16140" max="16140" width="24.5703125" style="8" bestFit="1" customWidth="1"/>
    <col min="16141" max="16141" width="10.7109375" style="8" customWidth="1"/>
    <col min="16142" max="16142" width="14.28515625" style="8" customWidth="1"/>
    <col min="16143" max="16384" width="9.140625" style="8"/>
  </cols>
  <sheetData>
    <row r="1" spans="1:17" ht="15.75">
      <c r="C1" s="206" t="s">
        <v>16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7" ht="16.5" thickBot="1">
      <c r="C2" s="207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7" ht="16.5" thickBot="1">
      <c r="C3" s="209"/>
      <c r="D3" s="211" t="s">
        <v>17</v>
      </c>
      <c r="E3" s="212"/>
      <c r="F3" s="212"/>
      <c r="G3" s="213"/>
      <c r="H3" s="214"/>
      <c r="I3" s="215"/>
      <c r="J3" s="216"/>
      <c r="K3" s="217" t="s">
        <v>18</v>
      </c>
      <c r="L3" s="218"/>
      <c r="M3" s="218"/>
      <c r="N3" s="218"/>
      <c r="O3" s="219"/>
      <c r="P3" s="214"/>
      <c r="Q3" s="220"/>
    </row>
    <row r="4" spans="1:17" ht="15.75">
      <c r="C4" s="209"/>
      <c r="D4" s="221"/>
      <c r="E4" s="222"/>
      <c r="F4" s="222"/>
      <c r="G4" s="223"/>
      <c r="H4" s="214"/>
      <c r="I4" s="215"/>
      <c r="J4" s="216"/>
      <c r="K4" s="224"/>
      <c r="L4" s="225"/>
      <c r="M4" s="225"/>
      <c r="N4" s="225"/>
      <c r="O4" s="226"/>
      <c r="P4" s="214"/>
      <c r="Q4" s="220"/>
    </row>
    <row r="5" spans="1:17" ht="16.5" thickBot="1">
      <c r="C5" s="209"/>
      <c r="D5" s="120" t="s">
        <v>19</v>
      </c>
      <c r="E5" s="121"/>
      <c r="F5" s="122" t="s">
        <v>21</v>
      </c>
      <c r="G5" s="123"/>
      <c r="H5" s="214"/>
      <c r="I5" s="215"/>
      <c r="J5" s="216"/>
      <c r="K5" s="227" t="s">
        <v>22</v>
      </c>
      <c r="L5" s="228"/>
      <c r="M5" s="229"/>
      <c r="N5" s="124">
        <v>2018</v>
      </c>
      <c r="O5" s="125"/>
      <c r="P5" s="214"/>
      <c r="Q5" s="220"/>
    </row>
    <row r="6" spans="1:17" ht="16.5" thickBot="1">
      <c r="C6" s="209"/>
      <c r="D6" s="230"/>
      <c r="E6" s="231"/>
      <c r="F6" s="231"/>
      <c r="G6" s="232"/>
      <c r="H6" s="214"/>
      <c r="I6" s="215"/>
      <c r="J6" s="216"/>
      <c r="K6" s="233"/>
      <c r="L6" s="234"/>
      <c r="M6" s="234"/>
      <c r="N6" s="234"/>
      <c r="O6" s="235"/>
      <c r="P6" s="214"/>
      <c r="Q6" s="220"/>
    </row>
    <row r="7" spans="1:17" ht="16.5" thickBot="1">
      <c r="C7" s="210"/>
      <c r="D7" s="236" t="s">
        <v>23</v>
      </c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</row>
    <row r="8" spans="1:17" ht="15.75">
      <c r="C8" s="237"/>
      <c r="D8" s="239" t="s">
        <v>24</v>
      </c>
      <c r="E8" s="242" t="s">
        <v>25</v>
      </c>
      <c r="F8" s="243"/>
      <c r="G8" s="244" t="s">
        <v>26</v>
      </c>
      <c r="H8" s="244"/>
      <c r="I8" s="244"/>
      <c r="J8" s="245" t="s">
        <v>7</v>
      </c>
      <c r="K8" s="245" t="s">
        <v>8</v>
      </c>
      <c r="L8" s="245" t="s">
        <v>9</v>
      </c>
      <c r="M8" s="244" t="s">
        <v>10</v>
      </c>
      <c r="N8" s="244" t="s">
        <v>11</v>
      </c>
      <c r="O8" s="244" t="s">
        <v>12</v>
      </c>
      <c r="P8" s="244" t="s">
        <v>13</v>
      </c>
      <c r="Q8" s="255" t="s">
        <v>27</v>
      </c>
    </row>
    <row r="9" spans="1:17">
      <c r="C9" s="238"/>
      <c r="D9" s="240"/>
      <c r="E9" s="258" t="s">
        <v>28</v>
      </c>
      <c r="F9" s="260" t="s">
        <v>29</v>
      </c>
      <c r="G9" s="251" t="s">
        <v>4</v>
      </c>
      <c r="H9" s="251" t="s">
        <v>5</v>
      </c>
      <c r="I9" s="251" t="s">
        <v>6</v>
      </c>
      <c r="J9" s="246"/>
      <c r="K9" s="246"/>
      <c r="L9" s="246"/>
      <c r="M9" s="251"/>
      <c r="N9" s="253"/>
      <c r="O9" s="253"/>
      <c r="P9" s="253"/>
      <c r="Q9" s="256"/>
    </row>
    <row r="10" spans="1:17" ht="15.75" thickBot="1">
      <c r="C10" s="238"/>
      <c r="D10" s="241"/>
      <c r="E10" s="259"/>
      <c r="F10" s="247"/>
      <c r="G10" s="252"/>
      <c r="H10" s="252"/>
      <c r="I10" s="252"/>
      <c r="J10" s="247"/>
      <c r="K10" s="247"/>
      <c r="L10" s="247"/>
      <c r="M10" s="252"/>
      <c r="N10" s="254"/>
      <c r="O10" s="254"/>
      <c r="P10" s="254"/>
      <c r="Q10" s="257"/>
    </row>
    <row r="11" spans="1:17" ht="16.5" hidden="1" thickBot="1">
      <c r="A11" s="7" t="s">
        <v>114</v>
      </c>
      <c r="B11" s="7" t="s">
        <v>115</v>
      </c>
      <c r="C11" s="126" t="s">
        <v>116</v>
      </c>
      <c r="D11" s="192"/>
      <c r="E11" s="127" t="s">
        <v>117</v>
      </c>
      <c r="F11" s="127" t="s">
        <v>118</v>
      </c>
      <c r="G11" s="127" t="s">
        <v>119</v>
      </c>
      <c r="H11" s="127" t="s">
        <v>120</v>
      </c>
      <c r="I11" s="127" t="s">
        <v>121</v>
      </c>
      <c r="J11" s="127" t="s">
        <v>122</v>
      </c>
      <c r="K11" s="127" t="s">
        <v>123</v>
      </c>
      <c r="L11" s="127" t="s">
        <v>124</v>
      </c>
      <c r="M11" s="127" t="s">
        <v>125</v>
      </c>
      <c r="N11" s="127" t="s">
        <v>126</v>
      </c>
      <c r="O11" s="127" t="s">
        <v>127</v>
      </c>
      <c r="P11" s="127" t="s">
        <v>128</v>
      </c>
      <c r="Q11" s="127"/>
    </row>
    <row r="12" spans="1:17" ht="16.5" hidden="1" thickBot="1">
      <c r="C12" s="128" t="s">
        <v>129</v>
      </c>
      <c r="D12" s="192"/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30">
        <v>0</v>
      </c>
      <c r="M12" s="129">
        <v>0</v>
      </c>
      <c r="N12" s="129">
        <v>0</v>
      </c>
      <c r="O12" s="129">
        <v>0</v>
      </c>
      <c r="P12" s="129">
        <v>0</v>
      </c>
      <c r="Q12" s="129"/>
    </row>
    <row r="13" spans="1:17" ht="16.5" hidden="1" thickBot="1">
      <c r="C13" s="128" t="s">
        <v>129</v>
      </c>
      <c r="D13" s="192"/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30">
        <v>0</v>
      </c>
      <c r="M13" s="129">
        <v>0</v>
      </c>
      <c r="N13" s="129">
        <v>0</v>
      </c>
      <c r="O13" s="129">
        <v>0</v>
      </c>
      <c r="P13" s="129">
        <v>0</v>
      </c>
      <c r="Q13" s="129"/>
    </row>
    <row r="14" spans="1:17" ht="16.5" hidden="1" thickBot="1">
      <c r="C14" s="128" t="s">
        <v>129</v>
      </c>
      <c r="D14" s="192"/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30">
        <v>0</v>
      </c>
      <c r="M14" s="129">
        <v>0</v>
      </c>
      <c r="N14" s="129">
        <v>0</v>
      </c>
      <c r="O14" s="129">
        <v>0</v>
      </c>
      <c r="P14" s="129">
        <v>0</v>
      </c>
      <c r="Q14" s="129"/>
    </row>
    <row r="15" spans="1:17" ht="16.5" hidden="1" thickBot="1">
      <c r="C15" s="128" t="s">
        <v>129</v>
      </c>
      <c r="D15" s="192"/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30">
        <v>0</v>
      </c>
      <c r="M15" s="129">
        <v>0</v>
      </c>
      <c r="N15" s="129">
        <v>0</v>
      </c>
      <c r="O15" s="129">
        <v>0</v>
      </c>
      <c r="P15" s="129">
        <v>0</v>
      </c>
      <c r="Q15" s="129"/>
    </row>
    <row r="16" spans="1:17" ht="16.5" thickBot="1">
      <c r="C16" s="193"/>
      <c r="D16" s="248" t="s">
        <v>30</v>
      </c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15.75">
      <c r="A17" s="7" t="str">
        <f>[1]Info!$B$2</f>
        <v>920</v>
      </c>
      <c r="B17" s="7" t="s">
        <v>31</v>
      </c>
      <c r="C17" s="131" t="s">
        <v>130</v>
      </c>
      <c r="D17" s="132" t="s">
        <v>32</v>
      </c>
      <c r="E17" s="136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5">
        <f>SUM(E17:P17)</f>
        <v>0</v>
      </c>
    </row>
    <row r="18" spans="1:17" ht="15.75">
      <c r="A18" s="7" t="str">
        <f>[1]Info!$B$2</f>
        <v>920</v>
      </c>
      <c r="B18" s="7" t="s">
        <v>31</v>
      </c>
      <c r="C18" s="131" t="s">
        <v>131</v>
      </c>
      <c r="D18" s="132" t="s">
        <v>33</v>
      </c>
      <c r="E18" s="136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7">
        <f>SUM(E18:P18)</f>
        <v>0</v>
      </c>
    </row>
    <row r="19" spans="1:17" ht="31.5">
      <c r="A19" s="7" t="str">
        <f>[1]Info!$B$2</f>
        <v>920</v>
      </c>
      <c r="B19" s="7" t="s">
        <v>31</v>
      </c>
      <c r="C19" s="131" t="s">
        <v>132</v>
      </c>
      <c r="D19" s="132" t="s">
        <v>34</v>
      </c>
      <c r="E19" s="138"/>
      <c r="F19" s="139"/>
      <c r="G19" s="139"/>
      <c r="H19" s="139">
        <v>25</v>
      </c>
      <c r="I19" s="139"/>
      <c r="J19" s="139">
        <v>140</v>
      </c>
      <c r="K19" s="139"/>
      <c r="L19" s="139"/>
      <c r="M19" s="139">
        <v>35</v>
      </c>
      <c r="N19" s="139"/>
      <c r="O19" s="139"/>
      <c r="P19" s="139"/>
      <c r="Q19" s="137">
        <f>SUM(E19:P19)</f>
        <v>200</v>
      </c>
    </row>
    <row r="20" spans="1:17" ht="15.75">
      <c r="A20" s="7" t="str">
        <f>[1]Info!$B$2</f>
        <v>920</v>
      </c>
      <c r="B20" s="7" t="s">
        <v>31</v>
      </c>
      <c r="C20" s="131" t="s">
        <v>133</v>
      </c>
      <c r="D20" s="132" t="s">
        <v>35</v>
      </c>
      <c r="E20" s="136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7">
        <f>SUM(E20:P20)</f>
        <v>0</v>
      </c>
    </row>
    <row r="21" spans="1:17" ht="15.75">
      <c r="A21" s="7" t="str">
        <f>[1]Info!$B$2</f>
        <v>920</v>
      </c>
      <c r="B21" s="7" t="s">
        <v>31</v>
      </c>
      <c r="C21" s="140" t="s">
        <v>134</v>
      </c>
      <c r="D21" s="132" t="s">
        <v>36</v>
      </c>
      <c r="E21" s="141">
        <f>+E22+E23+E24</f>
        <v>45</v>
      </c>
      <c r="F21" s="142">
        <f>+F22+F23+F24</f>
        <v>0</v>
      </c>
      <c r="G21" s="142">
        <f t="shared" ref="G21:P21" si="0">+G22+G23+G24</f>
        <v>0</v>
      </c>
      <c r="H21" s="142">
        <f t="shared" si="0"/>
        <v>0</v>
      </c>
      <c r="I21" s="142">
        <f t="shared" si="0"/>
        <v>26</v>
      </c>
      <c r="J21" s="142">
        <f t="shared" si="0"/>
        <v>60</v>
      </c>
      <c r="K21" s="142">
        <f t="shared" si="0"/>
        <v>0</v>
      </c>
      <c r="L21" s="142">
        <f t="shared" si="0"/>
        <v>32</v>
      </c>
      <c r="M21" s="142">
        <f t="shared" si="0"/>
        <v>0</v>
      </c>
      <c r="N21" s="142">
        <f t="shared" si="0"/>
        <v>5</v>
      </c>
      <c r="O21" s="142">
        <f t="shared" si="0"/>
        <v>0</v>
      </c>
      <c r="P21" s="142">
        <f t="shared" si="0"/>
        <v>0</v>
      </c>
      <c r="Q21" s="137">
        <f t="shared" ref="Q21:Q28" si="1">SUM(E21:P21)</f>
        <v>168</v>
      </c>
    </row>
    <row r="22" spans="1:17" ht="15.75">
      <c r="A22" s="7" t="str">
        <f>[1]Info!$B$2</f>
        <v>920</v>
      </c>
      <c r="B22" s="7" t="s">
        <v>31</v>
      </c>
      <c r="C22" s="143" t="s">
        <v>37</v>
      </c>
      <c r="D22" s="144" t="s">
        <v>38</v>
      </c>
      <c r="E22" s="136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7">
        <f t="shared" si="1"/>
        <v>0</v>
      </c>
    </row>
    <row r="23" spans="1:17" ht="15.75">
      <c r="A23" s="7" t="str">
        <f>[1]Info!$B$2</f>
        <v>920</v>
      </c>
      <c r="B23" s="7" t="s">
        <v>31</v>
      </c>
      <c r="C23" s="143" t="s">
        <v>39</v>
      </c>
      <c r="D23" s="144" t="s">
        <v>40</v>
      </c>
      <c r="E23" s="138">
        <v>45</v>
      </c>
      <c r="F23" s="139">
        <v>0</v>
      </c>
      <c r="G23" s="139">
        <v>0</v>
      </c>
      <c r="H23" s="139">
        <v>0</v>
      </c>
      <c r="I23" s="139">
        <v>26</v>
      </c>
      <c r="J23" s="139">
        <v>60</v>
      </c>
      <c r="K23" s="139">
        <v>0</v>
      </c>
      <c r="L23" s="139">
        <v>32</v>
      </c>
      <c r="M23" s="139">
        <v>0</v>
      </c>
      <c r="N23" s="139">
        <v>5</v>
      </c>
      <c r="O23" s="139">
        <v>0</v>
      </c>
      <c r="P23" s="139">
        <v>0</v>
      </c>
      <c r="Q23" s="137">
        <f t="shared" si="1"/>
        <v>168</v>
      </c>
    </row>
    <row r="24" spans="1:17" ht="31.5">
      <c r="A24" s="7" t="str">
        <f>[1]Info!$B$2</f>
        <v>920</v>
      </c>
      <c r="B24" s="7" t="s">
        <v>31</v>
      </c>
      <c r="C24" s="143" t="s">
        <v>41</v>
      </c>
      <c r="D24" s="144" t="s">
        <v>42</v>
      </c>
      <c r="E24" s="138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7">
        <f t="shared" si="1"/>
        <v>0</v>
      </c>
    </row>
    <row r="25" spans="1:17" ht="15.75">
      <c r="A25" s="7" t="str">
        <f>[1]Info!$B$2</f>
        <v>920</v>
      </c>
      <c r="B25" s="7" t="s">
        <v>31</v>
      </c>
      <c r="C25" s="140" t="s">
        <v>135</v>
      </c>
      <c r="D25" s="132" t="s">
        <v>43</v>
      </c>
      <c r="E25" s="145">
        <f>+E26+E27+E28</f>
        <v>0</v>
      </c>
      <c r="F25" s="146">
        <f>+F26+F27+F28</f>
        <v>0</v>
      </c>
      <c r="G25" s="146">
        <f t="shared" ref="G25:P25" si="2">+G26+G27+G28</f>
        <v>0</v>
      </c>
      <c r="H25" s="146">
        <f t="shared" si="2"/>
        <v>0</v>
      </c>
      <c r="I25" s="146">
        <f t="shared" si="2"/>
        <v>0</v>
      </c>
      <c r="J25" s="146">
        <f t="shared" si="2"/>
        <v>0</v>
      </c>
      <c r="K25" s="146">
        <f t="shared" si="2"/>
        <v>0</v>
      </c>
      <c r="L25" s="146">
        <f t="shared" si="2"/>
        <v>0</v>
      </c>
      <c r="M25" s="146">
        <f t="shared" si="2"/>
        <v>0</v>
      </c>
      <c r="N25" s="146">
        <f t="shared" si="2"/>
        <v>0</v>
      </c>
      <c r="O25" s="146">
        <f t="shared" si="2"/>
        <v>0</v>
      </c>
      <c r="P25" s="146">
        <f t="shared" si="2"/>
        <v>0</v>
      </c>
      <c r="Q25" s="137">
        <f t="shared" si="1"/>
        <v>0</v>
      </c>
    </row>
    <row r="26" spans="1:17" ht="15.75">
      <c r="A26" s="7" t="str">
        <f>[1]Info!$B$2</f>
        <v>920</v>
      </c>
      <c r="B26" s="7" t="s">
        <v>31</v>
      </c>
      <c r="C26" s="143" t="s">
        <v>44</v>
      </c>
      <c r="D26" s="132" t="s">
        <v>45</v>
      </c>
      <c r="E26" s="138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7">
        <f t="shared" si="1"/>
        <v>0</v>
      </c>
    </row>
    <row r="27" spans="1:17" ht="15.75">
      <c r="A27" s="7" t="str">
        <f>[1]Info!$B$2</f>
        <v>920</v>
      </c>
      <c r="B27" s="7" t="s">
        <v>31</v>
      </c>
      <c r="C27" s="143" t="s">
        <v>46</v>
      </c>
      <c r="D27" s="132" t="s">
        <v>47</v>
      </c>
      <c r="E27" s="138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7">
        <f t="shared" si="1"/>
        <v>0</v>
      </c>
    </row>
    <row r="28" spans="1:17" ht="15.75">
      <c r="A28" s="7" t="str">
        <f>[1]Info!$B$2</f>
        <v>920</v>
      </c>
      <c r="B28" s="7" t="s">
        <v>31</v>
      </c>
      <c r="C28" s="143" t="s">
        <v>48</v>
      </c>
      <c r="D28" s="132" t="s">
        <v>49</v>
      </c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7">
        <f t="shared" si="1"/>
        <v>0</v>
      </c>
    </row>
    <row r="29" spans="1:17" ht="16.5" thickBot="1">
      <c r="A29" s="7" t="str">
        <f>[1]Info!$B$2</f>
        <v>920</v>
      </c>
      <c r="B29" s="7" t="s">
        <v>31</v>
      </c>
      <c r="C29" s="147" t="s">
        <v>136</v>
      </c>
      <c r="D29" s="148" t="s">
        <v>27</v>
      </c>
      <c r="E29" s="149">
        <f>+E17+E18+E19+E20+E21+E25</f>
        <v>45</v>
      </c>
      <c r="F29" s="150">
        <f>+F17+F18+F19+F20+F21+F25</f>
        <v>0</v>
      </c>
      <c r="G29" s="150">
        <f t="shared" ref="G29:O29" si="3">+G17+G18+G19+G20+G21+G25</f>
        <v>0</v>
      </c>
      <c r="H29" s="150">
        <f t="shared" si="3"/>
        <v>25</v>
      </c>
      <c r="I29" s="150">
        <f t="shared" si="3"/>
        <v>26</v>
      </c>
      <c r="J29" s="150">
        <f t="shared" si="3"/>
        <v>200</v>
      </c>
      <c r="K29" s="150">
        <f t="shared" si="3"/>
        <v>0</v>
      </c>
      <c r="L29" s="150">
        <f t="shared" si="3"/>
        <v>32</v>
      </c>
      <c r="M29" s="150">
        <f t="shared" si="3"/>
        <v>35</v>
      </c>
      <c r="N29" s="150">
        <f t="shared" si="3"/>
        <v>5</v>
      </c>
      <c r="O29" s="150">
        <f t="shared" si="3"/>
        <v>0</v>
      </c>
      <c r="P29" s="150">
        <f>+P17+P18+P19+P20+P21+P25</f>
        <v>0</v>
      </c>
      <c r="Q29" s="151">
        <f>+Q17+Q18+Q19+Q20+Q21+Q25</f>
        <v>368</v>
      </c>
    </row>
    <row r="30" spans="1:17" ht="16.5" thickBot="1">
      <c r="A30" s="7" t="str">
        <f>[1]Info!$B$2</f>
        <v>920</v>
      </c>
      <c r="B30" s="7" t="s">
        <v>31</v>
      </c>
      <c r="C30" s="152"/>
      <c r="D30" s="248" t="s">
        <v>50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50"/>
    </row>
    <row r="31" spans="1:17" ht="15.75">
      <c r="A31" s="7" t="str">
        <f>[1]Info!$B$2</f>
        <v>920</v>
      </c>
      <c r="B31" s="7" t="s">
        <v>31</v>
      </c>
      <c r="C31" s="131" t="s">
        <v>137</v>
      </c>
      <c r="D31" s="153" t="s">
        <v>51</v>
      </c>
      <c r="E31" s="133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5">
        <f>SUM(E31:P31)</f>
        <v>0</v>
      </c>
    </row>
    <row r="32" spans="1:17" ht="15.75">
      <c r="A32" s="7" t="str">
        <f>[1]Info!$B$2</f>
        <v>920</v>
      </c>
      <c r="B32" s="7" t="s">
        <v>31</v>
      </c>
      <c r="C32" s="140" t="s">
        <v>138</v>
      </c>
      <c r="D32" s="153" t="s">
        <v>52</v>
      </c>
      <c r="E32" s="154"/>
      <c r="F32" s="155"/>
      <c r="G32" s="156"/>
      <c r="H32" s="156"/>
      <c r="I32" s="156"/>
      <c r="J32" s="155"/>
      <c r="K32" s="155"/>
      <c r="L32" s="155"/>
      <c r="M32" s="156"/>
      <c r="N32" s="156"/>
      <c r="O32" s="156"/>
      <c r="P32" s="156"/>
      <c r="Q32" s="157"/>
    </row>
    <row r="33" spans="1:17" ht="15.75">
      <c r="A33" s="7" t="str">
        <f>[1]Info!$B$2</f>
        <v>920</v>
      </c>
      <c r="B33" s="7" t="s">
        <v>31</v>
      </c>
      <c r="C33" s="131" t="s">
        <v>139</v>
      </c>
      <c r="D33" s="153" t="s">
        <v>53</v>
      </c>
      <c r="E33" s="141">
        <f>+E34+E35+E36+E37</f>
        <v>0</v>
      </c>
      <c r="F33" s="142">
        <f t="shared" ref="F33:P33" si="4">+F34+F35+F36+F37</f>
        <v>0</v>
      </c>
      <c r="G33" s="142">
        <f t="shared" si="4"/>
        <v>0</v>
      </c>
      <c r="H33" s="142">
        <f t="shared" si="4"/>
        <v>0</v>
      </c>
      <c r="I33" s="142">
        <f t="shared" si="4"/>
        <v>0</v>
      </c>
      <c r="J33" s="142">
        <f t="shared" si="4"/>
        <v>0</v>
      </c>
      <c r="K33" s="142">
        <f t="shared" si="4"/>
        <v>0</v>
      </c>
      <c r="L33" s="142">
        <f t="shared" si="4"/>
        <v>0</v>
      </c>
      <c r="M33" s="142">
        <f t="shared" si="4"/>
        <v>0</v>
      </c>
      <c r="N33" s="142">
        <f t="shared" si="4"/>
        <v>0</v>
      </c>
      <c r="O33" s="142">
        <f t="shared" si="4"/>
        <v>0</v>
      </c>
      <c r="P33" s="142">
        <f t="shared" si="4"/>
        <v>0</v>
      </c>
      <c r="Q33" s="137">
        <f t="shared" ref="Q33:Q41" si="5">SUM(E33:P33)</f>
        <v>0</v>
      </c>
    </row>
    <row r="34" spans="1:17" ht="15.75">
      <c r="A34" s="7" t="str">
        <f>[1]Info!$B$2</f>
        <v>920</v>
      </c>
      <c r="B34" s="7" t="s">
        <v>31</v>
      </c>
      <c r="C34" s="143" t="s">
        <v>54</v>
      </c>
      <c r="D34" s="158" t="s">
        <v>55</v>
      </c>
      <c r="E34" s="136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37">
        <f t="shared" si="5"/>
        <v>0</v>
      </c>
    </row>
    <row r="35" spans="1:17" ht="15.75">
      <c r="A35" s="7" t="str">
        <f>[1]Info!$B$2</f>
        <v>920</v>
      </c>
      <c r="B35" s="7" t="s">
        <v>31</v>
      </c>
      <c r="C35" s="143" t="s">
        <v>56</v>
      </c>
      <c r="D35" s="158" t="s">
        <v>57</v>
      </c>
      <c r="E35" s="136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37">
        <f t="shared" si="5"/>
        <v>0</v>
      </c>
    </row>
    <row r="36" spans="1:17" ht="31.5">
      <c r="A36" s="7" t="str">
        <f>[1]Info!$B$2</f>
        <v>920</v>
      </c>
      <c r="B36" s="7" t="s">
        <v>31</v>
      </c>
      <c r="C36" s="143" t="s">
        <v>58</v>
      </c>
      <c r="D36" s="158" t="s">
        <v>59</v>
      </c>
      <c r="E36" s="136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37">
        <f t="shared" si="5"/>
        <v>0</v>
      </c>
    </row>
    <row r="37" spans="1:17" ht="15.75">
      <c r="A37" s="7" t="str">
        <f>[1]Info!$B$2</f>
        <v>920</v>
      </c>
      <c r="B37" s="7" t="s">
        <v>31</v>
      </c>
      <c r="C37" s="143" t="s">
        <v>60</v>
      </c>
      <c r="D37" s="158" t="s">
        <v>61</v>
      </c>
      <c r="E37" s="136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37">
        <f t="shared" si="5"/>
        <v>0</v>
      </c>
    </row>
    <row r="38" spans="1:17" ht="15.75">
      <c r="A38" s="7" t="str">
        <f>[1]Info!$B$2</f>
        <v>920</v>
      </c>
      <c r="B38" s="7" t="s">
        <v>31</v>
      </c>
      <c r="C38" s="131" t="s">
        <v>140</v>
      </c>
      <c r="D38" s="153" t="s">
        <v>62</v>
      </c>
      <c r="E38" s="141">
        <f>+E39+E40+E41</f>
        <v>0</v>
      </c>
      <c r="F38" s="142">
        <f t="shared" ref="F38:P38" si="6">+F39+F40+F41</f>
        <v>0</v>
      </c>
      <c r="G38" s="142">
        <f t="shared" si="6"/>
        <v>0</v>
      </c>
      <c r="H38" s="142">
        <f t="shared" si="6"/>
        <v>0</v>
      </c>
      <c r="I38" s="142">
        <f t="shared" si="6"/>
        <v>0</v>
      </c>
      <c r="J38" s="142">
        <f t="shared" si="6"/>
        <v>0</v>
      </c>
      <c r="K38" s="142">
        <f t="shared" si="6"/>
        <v>0</v>
      </c>
      <c r="L38" s="142">
        <f t="shared" si="6"/>
        <v>0</v>
      </c>
      <c r="M38" s="142">
        <f t="shared" si="6"/>
        <v>0</v>
      </c>
      <c r="N38" s="142">
        <f t="shared" si="6"/>
        <v>0</v>
      </c>
      <c r="O38" s="142">
        <f t="shared" si="6"/>
        <v>0</v>
      </c>
      <c r="P38" s="142">
        <f t="shared" si="6"/>
        <v>0</v>
      </c>
      <c r="Q38" s="137">
        <f t="shared" si="5"/>
        <v>0</v>
      </c>
    </row>
    <row r="39" spans="1:17" ht="15.75">
      <c r="A39" s="7" t="str">
        <f>[1]Info!$B$2</f>
        <v>920</v>
      </c>
      <c r="B39" s="7" t="s">
        <v>31</v>
      </c>
      <c r="C39" s="143" t="s">
        <v>63</v>
      </c>
      <c r="D39" s="158" t="s">
        <v>55</v>
      </c>
      <c r="E39" s="136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37">
        <f t="shared" si="5"/>
        <v>0</v>
      </c>
    </row>
    <row r="40" spans="1:17" ht="15.75">
      <c r="A40" s="7" t="str">
        <f>[1]Info!$B$2</f>
        <v>920</v>
      </c>
      <c r="B40" s="7" t="s">
        <v>31</v>
      </c>
      <c r="C40" s="143" t="s">
        <v>64</v>
      </c>
      <c r="D40" s="158" t="s">
        <v>57</v>
      </c>
      <c r="E40" s="136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37">
        <f t="shared" si="5"/>
        <v>0</v>
      </c>
    </row>
    <row r="41" spans="1:17" ht="15.75">
      <c r="A41" s="7" t="str">
        <f>[1]Info!$B$2</f>
        <v>920</v>
      </c>
      <c r="B41" s="7" t="s">
        <v>31</v>
      </c>
      <c r="C41" s="143" t="s">
        <v>65</v>
      </c>
      <c r="D41" s="158" t="s">
        <v>61</v>
      </c>
      <c r="E41" s="136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37">
        <f t="shared" si="5"/>
        <v>0</v>
      </c>
    </row>
    <row r="42" spans="1:17" ht="15.75">
      <c r="A42" s="7" t="str">
        <f>[1]Info!$B$2</f>
        <v>920</v>
      </c>
      <c r="B42" s="7" t="s">
        <v>31</v>
      </c>
      <c r="C42" s="131" t="s">
        <v>141</v>
      </c>
      <c r="D42" s="153" t="s">
        <v>66</v>
      </c>
      <c r="E42" s="138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37">
        <f>SUM(E42:P42)</f>
        <v>0</v>
      </c>
    </row>
    <row r="43" spans="1:17" ht="15.75">
      <c r="A43" s="7" t="str">
        <f>[1]Info!$B$2</f>
        <v>920</v>
      </c>
      <c r="B43" s="7" t="s">
        <v>31</v>
      </c>
      <c r="C43" s="131" t="s">
        <v>142</v>
      </c>
      <c r="D43" s="153" t="s">
        <v>67</v>
      </c>
      <c r="E43" s="154"/>
      <c r="F43" s="155"/>
      <c r="G43" s="156"/>
      <c r="H43" s="156"/>
      <c r="I43" s="156"/>
      <c r="J43" s="155"/>
      <c r="K43" s="155"/>
      <c r="L43" s="155"/>
      <c r="M43" s="156"/>
      <c r="N43" s="156"/>
      <c r="O43" s="156"/>
      <c r="P43" s="156"/>
      <c r="Q43" s="161"/>
    </row>
    <row r="44" spans="1:17" ht="31.5">
      <c r="A44" s="7" t="str">
        <f>[1]Info!$B$2</f>
        <v>920</v>
      </c>
      <c r="B44" s="7" t="s">
        <v>31</v>
      </c>
      <c r="C44" s="140" t="s">
        <v>143</v>
      </c>
      <c r="D44" s="153" t="s">
        <v>68</v>
      </c>
      <c r="E44" s="136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37">
        <f>SUM(E44:P44)</f>
        <v>0</v>
      </c>
    </row>
    <row r="45" spans="1:17" ht="47.25">
      <c r="A45" s="7" t="str">
        <f>[1]Info!$B$2</f>
        <v>920</v>
      </c>
      <c r="B45" s="7" t="s">
        <v>31</v>
      </c>
      <c r="C45" s="140" t="s">
        <v>144</v>
      </c>
      <c r="D45" s="153" t="s">
        <v>69</v>
      </c>
      <c r="E45" s="138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7">
        <f>SUM(E45:P45)</f>
        <v>0</v>
      </c>
    </row>
    <row r="46" spans="1:17" ht="47.25">
      <c r="A46" s="7" t="str">
        <f>[1]Info!$B$2</f>
        <v>920</v>
      </c>
      <c r="B46" s="7" t="s">
        <v>31</v>
      </c>
      <c r="C46" s="143" t="s">
        <v>70</v>
      </c>
      <c r="D46" s="153" t="s">
        <v>71</v>
      </c>
      <c r="E46" s="138">
        <v>505</v>
      </c>
      <c r="F46" s="139">
        <v>0</v>
      </c>
      <c r="G46" s="139">
        <v>0</v>
      </c>
      <c r="H46" s="139">
        <v>1</v>
      </c>
      <c r="I46" s="139">
        <v>34</v>
      </c>
      <c r="J46" s="139">
        <v>13</v>
      </c>
      <c r="K46" s="139">
        <v>0</v>
      </c>
      <c r="L46" s="139">
        <v>10</v>
      </c>
      <c r="M46" s="139">
        <v>6</v>
      </c>
      <c r="N46" s="139">
        <v>4</v>
      </c>
      <c r="O46" s="139">
        <v>3</v>
      </c>
      <c r="P46" s="139">
        <v>45</v>
      </c>
      <c r="Q46" s="137">
        <f>SUM(E46:P46)</f>
        <v>621</v>
      </c>
    </row>
    <row r="47" spans="1:17" ht="15.75">
      <c r="A47" s="7" t="str">
        <f>[1]Info!$B$2</f>
        <v>920</v>
      </c>
      <c r="B47" s="7" t="s">
        <v>31</v>
      </c>
      <c r="C47" s="131">
        <v>20500</v>
      </c>
      <c r="D47" s="153" t="s">
        <v>72</v>
      </c>
      <c r="E47" s="136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37">
        <f>SUM(E47:P47)</f>
        <v>0</v>
      </c>
    </row>
    <row r="48" spans="1:17" ht="15.75">
      <c r="A48" s="7" t="str">
        <f>[1]Info!$B$2</f>
        <v>920</v>
      </c>
      <c r="B48" s="7" t="s">
        <v>31</v>
      </c>
      <c r="C48" s="140" t="s">
        <v>145</v>
      </c>
      <c r="D48" s="153" t="s">
        <v>73</v>
      </c>
      <c r="E48" s="154"/>
      <c r="F48" s="155"/>
      <c r="G48" s="156"/>
      <c r="H48" s="156"/>
      <c r="I48" s="156"/>
      <c r="J48" s="155"/>
      <c r="K48" s="155"/>
      <c r="L48" s="155"/>
      <c r="M48" s="156"/>
      <c r="N48" s="156"/>
      <c r="O48" s="156"/>
      <c r="P48" s="156"/>
      <c r="Q48" s="161"/>
    </row>
    <row r="49" spans="1:17" ht="15.75">
      <c r="A49" s="7" t="str">
        <f>[1]Info!$B$2</f>
        <v>920</v>
      </c>
      <c r="B49" s="7" t="s">
        <v>31</v>
      </c>
      <c r="C49" s="131" t="s">
        <v>146</v>
      </c>
      <c r="D49" s="153" t="s">
        <v>74</v>
      </c>
      <c r="E49" s="138">
        <v>1348</v>
      </c>
      <c r="F49" s="139">
        <v>36</v>
      </c>
      <c r="G49" s="139">
        <v>676</v>
      </c>
      <c r="H49" s="139">
        <f>-5+200</f>
        <v>195</v>
      </c>
      <c r="I49" s="139">
        <v>1689</v>
      </c>
      <c r="J49" s="139">
        <f>-50+9495</f>
        <v>9445</v>
      </c>
      <c r="K49" s="139">
        <v>0</v>
      </c>
      <c r="L49" s="139">
        <v>687</v>
      </c>
      <c r="M49" s="139">
        <f>-15+270</f>
        <v>255</v>
      </c>
      <c r="N49" s="139">
        <v>772</v>
      </c>
      <c r="O49" s="139">
        <v>5</v>
      </c>
      <c r="P49" s="139">
        <v>1827</v>
      </c>
      <c r="Q49" s="137">
        <f>SUM(E49:P49)</f>
        <v>16935</v>
      </c>
    </row>
    <row r="50" spans="1:17" ht="15.75">
      <c r="A50" s="7" t="str">
        <f>[1]Info!$B$2</f>
        <v>920</v>
      </c>
      <c r="B50" s="7" t="s">
        <v>31</v>
      </c>
      <c r="C50" s="131" t="s">
        <v>147</v>
      </c>
      <c r="D50" s="153" t="s">
        <v>75</v>
      </c>
      <c r="E50" s="138">
        <v>1308</v>
      </c>
      <c r="F50" s="139">
        <v>7</v>
      </c>
      <c r="G50" s="139">
        <v>160</v>
      </c>
      <c r="H50" s="139">
        <v>55</v>
      </c>
      <c r="I50" s="139">
        <v>149</v>
      </c>
      <c r="J50" s="139">
        <v>490</v>
      </c>
      <c r="K50" s="139">
        <v>0</v>
      </c>
      <c r="L50" s="139">
        <v>98</v>
      </c>
      <c r="M50" s="139">
        <v>20</v>
      </c>
      <c r="N50" s="139">
        <v>20</v>
      </c>
      <c r="O50" s="139">
        <v>2</v>
      </c>
      <c r="P50" s="139">
        <v>150</v>
      </c>
      <c r="Q50" s="137">
        <f>SUM(E50:P50)</f>
        <v>2459</v>
      </c>
    </row>
    <row r="51" spans="1:17" ht="31.5">
      <c r="A51" s="7" t="str">
        <f>[1]Info!$B$2</f>
        <v>920</v>
      </c>
      <c r="B51" s="7" t="s">
        <v>31</v>
      </c>
      <c r="C51" s="131" t="s">
        <v>148</v>
      </c>
      <c r="D51" s="153" t="s">
        <v>76</v>
      </c>
      <c r="E51" s="138">
        <v>260</v>
      </c>
      <c r="F51" s="139">
        <v>14</v>
      </c>
      <c r="G51" s="139">
        <v>75</v>
      </c>
      <c r="H51" s="139">
        <v>9</v>
      </c>
      <c r="I51" s="139">
        <v>585</v>
      </c>
      <c r="J51" s="139">
        <f>-15+1625</f>
        <v>1610</v>
      </c>
      <c r="K51" s="139">
        <v>0</v>
      </c>
      <c r="L51" s="139">
        <v>155</v>
      </c>
      <c r="M51" s="139">
        <v>69</v>
      </c>
      <c r="N51" s="139">
        <v>366</v>
      </c>
      <c r="O51" s="139">
        <v>5</v>
      </c>
      <c r="P51" s="139">
        <v>375</v>
      </c>
      <c r="Q51" s="137">
        <f>SUM(E51:P51)</f>
        <v>3523</v>
      </c>
    </row>
    <row r="52" spans="1:17" ht="15.75">
      <c r="A52" s="7" t="str">
        <f>[1]Info!$B$2</f>
        <v>920</v>
      </c>
      <c r="B52" s="7" t="s">
        <v>31</v>
      </c>
      <c r="C52" s="131" t="s">
        <v>149</v>
      </c>
      <c r="D52" s="153" t="s">
        <v>77</v>
      </c>
      <c r="E52" s="136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37">
        <f>SUM(E52:P52)</f>
        <v>0</v>
      </c>
    </row>
    <row r="53" spans="1:17" ht="31.5">
      <c r="A53" s="7" t="str">
        <f>[1]Info!$B$2</f>
        <v>920</v>
      </c>
      <c r="B53" s="7" t="s">
        <v>31</v>
      </c>
      <c r="C53" s="131" t="s">
        <v>150</v>
      </c>
      <c r="D53" s="162" t="s">
        <v>78</v>
      </c>
      <c r="E53" s="154"/>
      <c r="F53" s="155"/>
      <c r="G53" s="156"/>
      <c r="H53" s="156"/>
      <c r="I53" s="156"/>
      <c r="J53" s="155"/>
      <c r="K53" s="155"/>
      <c r="L53" s="155"/>
      <c r="M53" s="156"/>
      <c r="N53" s="156"/>
      <c r="O53" s="156"/>
      <c r="P53" s="156"/>
      <c r="Q53" s="161"/>
    </row>
    <row r="54" spans="1:17" ht="31.5">
      <c r="A54" s="7" t="str">
        <f>[1]Info!$B$2</f>
        <v>920</v>
      </c>
      <c r="B54" s="7" t="s">
        <v>31</v>
      </c>
      <c r="C54" s="131" t="s">
        <v>151</v>
      </c>
      <c r="D54" s="162" t="s">
        <v>79</v>
      </c>
      <c r="E54" s="138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37">
        <f t="shared" ref="Q54:Q63" si="7">SUM(E54:P54)</f>
        <v>0</v>
      </c>
    </row>
    <row r="55" spans="1:17" ht="31.5">
      <c r="A55" s="7" t="str">
        <f>[1]Info!$B$2</f>
        <v>920</v>
      </c>
      <c r="B55" s="7" t="s">
        <v>31</v>
      </c>
      <c r="C55" s="131" t="s">
        <v>152</v>
      </c>
      <c r="D55" s="162" t="s">
        <v>80</v>
      </c>
      <c r="E55" s="136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37">
        <f t="shared" si="7"/>
        <v>0</v>
      </c>
    </row>
    <row r="56" spans="1:17" ht="15.75">
      <c r="A56" s="7" t="str">
        <f>[1]Info!$B$2</f>
        <v>920</v>
      </c>
      <c r="B56" s="7" t="s">
        <v>31</v>
      </c>
      <c r="C56" s="131" t="s">
        <v>153</v>
      </c>
      <c r="D56" s="162" t="s">
        <v>81</v>
      </c>
      <c r="E56" s="145">
        <f>+E57+E58</f>
        <v>0</v>
      </c>
      <c r="F56" s="146">
        <f>+F57+F58</f>
        <v>0</v>
      </c>
      <c r="G56" s="146">
        <f t="shared" ref="G56:P56" si="8">+G57+G58</f>
        <v>0</v>
      </c>
      <c r="H56" s="146">
        <f t="shared" si="8"/>
        <v>0</v>
      </c>
      <c r="I56" s="146">
        <f t="shared" si="8"/>
        <v>0</v>
      </c>
      <c r="J56" s="146">
        <f t="shared" si="8"/>
        <v>0</v>
      </c>
      <c r="K56" s="146">
        <f t="shared" si="8"/>
        <v>0</v>
      </c>
      <c r="L56" s="146">
        <f t="shared" si="8"/>
        <v>0</v>
      </c>
      <c r="M56" s="146">
        <f t="shared" si="8"/>
        <v>0</v>
      </c>
      <c r="N56" s="146">
        <f t="shared" si="8"/>
        <v>0</v>
      </c>
      <c r="O56" s="146">
        <f t="shared" si="8"/>
        <v>0</v>
      </c>
      <c r="P56" s="146">
        <f t="shared" si="8"/>
        <v>0</v>
      </c>
      <c r="Q56" s="137">
        <f>SUM(E56:P56)</f>
        <v>0</v>
      </c>
    </row>
    <row r="57" spans="1:17" ht="31.5">
      <c r="A57" s="7" t="str">
        <f>[1]Info!$B$2</f>
        <v>920</v>
      </c>
      <c r="B57" s="7" t="s">
        <v>31</v>
      </c>
      <c r="C57" s="163" t="s">
        <v>82</v>
      </c>
      <c r="D57" s="162" t="s">
        <v>83</v>
      </c>
      <c r="E57" s="138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37">
        <f>SUM(E57:P57)</f>
        <v>0</v>
      </c>
    </row>
    <row r="58" spans="1:17" ht="31.5">
      <c r="A58" s="7" t="str">
        <f>[1]Info!$B$2</f>
        <v>920</v>
      </c>
      <c r="B58" s="7" t="s">
        <v>31</v>
      </c>
      <c r="C58" s="163" t="s">
        <v>84</v>
      </c>
      <c r="D58" s="162" t="s">
        <v>85</v>
      </c>
      <c r="E58" s="138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37">
        <f>SUM(E58:P58)</f>
        <v>0</v>
      </c>
    </row>
    <row r="59" spans="1:17" ht="15.75">
      <c r="A59" s="7" t="str">
        <f>[1]Info!$B$2</f>
        <v>920</v>
      </c>
      <c r="B59" s="7" t="s">
        <v>31</v>
      </c>
      <c r="C59" s="131" t="s">
        <v>154</v>
      </c>
      <c r="D59" s="162" t="s">
        <v>86</v>
      </c>
      <c r="E59" s="136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37">
        <f t="shared" si="7"/>
        <v>0</v>
      </c>
    </row>
    <row r="60" spans="1:17" ht="15.75">
      <c r="A60" s="7" t="str">
        <f>[1]Info!$B$2</f>
        <v>920</v>
      </c>
      <c r="B60" s="7" t="s">
        <v>31</v>
      </c>
      <c r="C60" s="131" t="s">
        <v>155</v>
      </c>
      <c r="D60" s="162" t="s">
        <v>87</v>
      </c>
      <c r="E60" s="138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37">
        <f t="shared" si="7"/>
        <v>0</v>
      </c>
    </row>
    <row r="61" spans="1:17" ht="15.75">
      <c r="A61" s="7" t="str">
        <f>[1]Info!$B$2</f>
        <v>920</v>
      </c>
      <c r="B61" s="7" t="s">
        <v>31</v>
      </c>
      <c r="C61" s="131" t="s">
        <v>156</v>
      </c>
      <c r="D61" s="162" t="s">
        <v>88</v>
      </c>
      <c r="E61" s="136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37">
        <f t="shared" si="7"/>
        <v>0</v>
      </c>
    </row>
    <row r="62" spans="1:17" ht="15.75">
      <c r="A62" s="7" t="str">
        <f>[1]Info!$B$2</f>
        <v>920</v>
      </c>
      <c r="B62" s="7" t="s">
        <v>31</v>
      </c>
      <c r="C62" s="131" t="s">
        <v>157</v>
      </c>
      <c r="D62" s="153" t="s">
        <v>89</v>
      </c>
      <c r="E62" s="138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37">
        <f t="shared" si="7"/>
        <v>0</v>
      </c>
    </row>
    <row r="63" spans="1:17" ht="15.75">
      <c r="A63" s="7" t="str">
        <f>[1]Info!$B$2</f>
        <v>920</v>
      </c>
      <c r="B63" s="7" t="s">
        <v>31</v>
      </c>
      <c r="C63" s="131" t="s">
        <v>158</v>
      </c>
      <c r="D63" s="153" t="s">
        <v>90</v>
      </c>
      <c r="E63" s="136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37">
        <f t="shared" si="7"/>
        <v>0</v>
      </c>
    </row>
    <row r="64" spans="1:17" ht="15.75">
      <c r="A64" s="7" t="str">
        <f>[1]Info!$B$2</f>
        <v>920</v>
      </c>
      <c r="B64" s="7" t="s">
        <v>31</v>
      </c>
      <c r="C64" s="140" t="s">
        <v>159</v>
      </c>
      <c r="D64" s="153" t="s">
        <v>91</v>
      </c>
      <c r="E64" s="164"/>
      <c r="F64" s="165"/>
      <c r="G64" s="166"/>
      <c r="H64" s="166"/>
      <c r="I64" s="166"/>
      <c r="J64" s="165"/>
      <c r="K64" s="165"/>
      <c r="L64" s="165"/>
      <c r="M64" s="166"/>
      <c r="N64" s="166"/>
      <c r="O64" s="166"/>
      <c r="P64" s="166"/>
      <c r="Q64" s="161"/>
    </row>
    <row r="65" spans="1:17" ht="15.75">
      <c r="A65" s="7" t="str">
        <f>[1]Info!$B$2</f>
        <v>920</v>
      </c>
      <c r="B65" s="7" t="s">
        <v>31</v>
      </c>
      <c r="C65" s="131" t="s">
        <v>160</v>
      </c>
      <c r="D65" s="153" t="s">
        <v>81</v>
      </c>
      <c r="E65" s="145">
        <f>+E66+E67</f>
        <v>0</v>
      </c>
      <c r="F65" s="146">
        <f>+F66+F67</f>
        <v>0</v>
      </c>
      <c r="G65" s="146">
        <f t="shared" ref="G65:P65" si="9">+G66+G67</f>
        <v>0</v>
      </c>
      <c r="H65" s="146">
        <f t="shared" si="9"/>
        <v>0</v>
      </c>
      <c r="I65" s="146">
        <f t="shared" si="9"/>
        <v>0</v>
      </c>
      <c r="J65" s="146">
        <f t="shared" si="9"/>
        <v>0</v>
      </c>
      <c r="K65" s="146">
        <f t="shared" si="9"/>
        <v>0</v>
      </c>
      <c r="L65" s="146">
        <f t="shared" si="9"/>
        <v>0</v>
      </c>
      <c r="M65" s="146">
        <f t="shared" si="9"/>
        <v>0</v>
      </c>
      <c r="N65" s="146">
        <f t="shared" si="9"/>
        <v>0</v>
      </c>
      <c r="O65" s="146">
        <f t="shared" si="9"/>
        <v>0</v>
      </c>
      <c r="P65" s="146">
        <f t="shared" si="9"/>
        <v>0</v>
      </c>
      <c r="Q65" s="137">
        <f>SUM(E65:P65)</f>
        <v>0</v>
      </c>
    </row>
    <row r="66" spans="1:17" ht="31.5">
      <c r="A66" s="7" t="str">
        <f>[1]Info!$B$2</f>
        <v>920</v>
      </c>
      <c r="B66" s="7" t="s">
        <v>31</v>
      </c>
      <c r="C66" s="163" t="s">
        <v>92</v>
      </c>
      <c r="D66" s="162" t="s">
        <v>83</v>
      </c>
      <c r="E66" s="138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37">
        <f t="shared" ref="Q66:Q72" si="10">SUM(E66:P66)</f>
        <v>0</v>
      </c>
    </row>
    <row r="67" spans="1:17" ht="31.5">
      <c r="A67" s="7" t="str">
        <f>[1]Info!$B$2</f>
        <v>920</v>
      </c>
      <c r="B67" s="7" t="s">
        <v>31</v>
      </c>
      <c r="C67" s="163" t="s">
        <v>93</v>
      </c>
      <c r="D67" s="162" t="s">
        <v>85</v>
      </c>
      <c r="E67" s="138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37">
        <f t="shared" si="10"/>
        <v>0</v>
      </c>
    </row>
    <row r="68" spans="1:17" ht="15.75">
      <c r="A68" s="7" t="str">
        <f>[1]Info!$B$2</f>
        <v>920</v>
      </c>
      <c r="B68" s="7" t="s">
        <v>31</v>
      </c>
      <c r="C68" s="131" t="s">
        <v>161</v>
      </c>
      <c r="D68" s="167" t="s">
        <v>86</v>
      </c>
      <c r="E68" s="136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37">
        <f t="shared" si="10"/>
        <v>0</v>
      </c>
    </row>
    <row r="69" spans="1:17" ht="15.75">
      <c r="A69" s="7" t="str">
        <f>[1]Info!$B$2</f>
        <v>920</v>
      </c>
      <c r="B69" s="7" t="s">
        <v>31</v>
      </c>
      <c r="C69" s="131" t="s">
        <v>162</v>
      </c>
      <c r="D69" s="153" t="s">
        <v>87</v>
      </c>
      <c r="E69" s="136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37">
        <f t="shared" si="10"/>
        <v>0</v>
      </c>
    </row>
    <row r="70" spans="1:17" ht="15.75">
      <c r="A70" s="7" t="str">
        <f>[1]Info!$B$2</f>
        <v>920</v>
      </c>
      <c r="B70" s="7" t="s">
        <v>31</v>
      </c>
      <c r="C70" s="131" t="s">
        <v>163</v>
      </c>
      <c r="D70" s="153" t="s">
        <v>88</v>
      </c>
      <c r="E70" s="136">
        <v>7</v>
      </c>
      <c r="F70" s="134">
        <v>2</v>
      </c>
      <c r="G70" s="134">
        <v>0</v>
      </c>
      <c r="H70" s="134">
        <v>1</v>
      </c>
      <c r="I70" s="134">
        <v>89</v>
      </c>
      <c r="J70" s="134">
        <v>182</v>
      </c>
      <c r="K70" s="134">
        <v>0</v>
      </c>
      <c r="L70" s="134">
        <v>72</v>
      </c>
      <c r="M70" s="134">
        <v>5</v>
      </c>
      <c r="N70" s="134">
        <v>11</v>
      </c>
      <c r="O70" s="134">
        <v>5</v>
      </c>
      <c r="P70" s="134">
        <v>73</v>
      </c>
      <c r="Q70" s="137">
        <f t="shared" si="10"/>
        <v>447</v>
      </c>
    </row>
    <row r="71" spans="1:17" ht="15.75">
      <c r="A71" s="7" t="str">
        <f>[1]Info!$B$2</f>
        <v>920</v>
      </c>
      <c r="B71" s="7" t="s">
        <v>31</v>
      </c>
      <c r="C71" s="140" t="s">
        <v>164</v>
      </c>
      <c r="D71" s="153" t="s">
        <v>90</v>
      </c>
      <c r="E71" s="136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37">
        <f t="shared" si="10"/>
        <v>0</v>
      </c>
    </row>
    <row r="72" spans="1:17" ht="15.75">
      <c r="A72" s="7" t="str">
        <f>[1]Info!$B$2</f>
        <v>920</v>
      </c>
      <c r="B72" s="7" t="s">
        <v>31</v>
      </c>
      <c r="C72" s="131" t="s">
        <v>165</v>
      </c>
      <c r="D72" s="153" t="s">
        <v>89</v>
      </c>
      <c r="E72" s="138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37">
        <f t="shared" si="10"/>
        <v>0</v>
      </c>
    </row>
    <row r="73" spans="1:17" ht="15.75">
      <c r="A73" s="7" t="str">
        <f>[1]Info!$B$2</f>
        <v>920</v>
      </c>
      <c r="B73" s="7" t="s">
        <v>31</v>
      </c>
      <c r="C73" s="140" t="s">
        <v>166</v>
      </c>
      <c r="D73" s="153" t="s">
        <v>94</v>
      </c>
      <c r="E73" s="154"/>
      <c r="F73" s="155"/>
      <c r="G73" s="156"/>
      <c r="H73" s="156"/>
      <c r="I73" s="156"/>
      <c r="J73" s="155"/>
      <c r="K73" s="155"/>
      <c r="L73" s="155"/>
      <c r="M73" s="156"/>
      <c r="N73" s="156"/>
      <c r="O73" s="156"/>
      <c r="P73" s="156"/>
      <c r="Q73" s="161"/>
    </row>
    <row r="74" spans="1:17" ht="15.75">
      <c r="A74" s="7" t="str">
        <f>[1]Info!$B$2</f>
        <v>920</v>
      </c>
      <c r="B74" s="7" t="s">
        <v>31</v>
      </c>
      <c r="C74" s="131" t="s">
        <v>167</v>
      </c>
      <c r="D74" s="153" t="s">
        <v>95</v>
      </c>
      <c r="E74" s="138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37">
        <f t="shared" ref="Q74:Q80" si="11">SUM(E74:P74)</f>
        <v>0</v>
      </c>
    </row>
    <row r="75" spans="1:17" ht="15.75">
      <c r="A75" s="7" t="str">
        <f>[1]Info!$B$2</f>
        <v>920</v>
      </c>
      <c r="B75" s="7" t="s">
        <v>31</v>
      </c>
      <c r="C75" s="131" t="s">
        <v>168</v>
      </c>
      <c r="D75" s="153" t="s">
        <v>86</v>
      </c>
      <c r="E75" s="136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37">
        <f t="shared" si="11"/>
        <v>0</v>
      </c>
    </row>
    <row r="76" spans="1:17" ht="15.75">
      <c r="A76" s="7" t="str">
        <f>[1]Info!$B$2</f>
        <v>920</v>
      </c>
      <c r="B76" s="7" t="s">
        <v>31</v>
      </c>
      <c r="C76" s="131" t="s">
        <v>169</v>
      </c>
      <c r="D76" s="153" t="s">
        <v>87</v>
      </c>
      <c r="E76" s="136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37">
        <f t="shared" si="11"/>
        <v>0</v>
      </c>
    </row>
    <row r="77" spans="1:17" ht="15.75">
      <c r="A77" s="7" t="str">
        <f>[1]Info!$B$2</f>
        <v>920</v>
      </c>
      <c r="B77" s="7" t="s">
        <v>31</v>
      </c>
      <c r="C77" s="131" t="s">
        <v>170</v>
      </c>
      <c r="D77" s="153" t="s">
        <v>88</v>
      </c>
      <c r="E77" s="138">
        <v>245</v>
      </c>
      <c r="F77" s="139">
        <v>7</v>
      </c>
      <c r="G77" s="139">
        <v>367</v>
      </c>
      <c r="H77" s="139">
        <f>-5+270</f>
        <v>265</v>
      </c>
      <c r="I77" s="139">
        <v>1227</v>
      </c>
      <c r="J77" s="139">
        <f>-5+875</f>
        <v>870</v>
      </c>
      <c r="K77" s="139">
        <v>0</v>
      </c>
      <c r="L77" s="139">
        <v>380</v>
      </c>
      <c r="M77" s="139">
        <v>52</v>
      </c>
      <c r="N77" s="139">
        <v>21</v>
      </c>
      <c r="O77" s="139">
        <v>5</v>
      </c>
      <c r="P77" s="139">
        <v>525</v>
      </c>
      <c r="Q77" s="137">
        <f t="shared" si="11"/>
        <v>3964</v>
      </c>
    </row>
    <row r="78" spans="1:17" ht="15.75">
      <c r="A78" s="7" t="str">
        <f>[1]Info!$B$2</f>
        <v>920</v>
      </c>
      <c r="B78" s="7" t="s">
        <v>31</v>
      </c>
      <c r="C78" s="131" t="s">
        <v>171</v>
      </c>
      <c r="D78" s="153" t="s">
        <v>90</v>
      </c>
      <c r="E78" s="136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37">
        <f t="shared" si="11"/>
        <v>0</v>
      </c>
    </row>
    <row r="79" spans="1:17" ht="15.75">
      <c r="A79" s="7" t="str">
        <f>[1]Info!$B$2</f>
        <v>920</v>
      </c>
      <c r="B79" s="7" t="s">
        <v>31</v>
      </c>
      <c r="C79" s="140" t="s">
        <v>172</v>
      </c>
      <c r="D79" s="153" t="s">
        <v>89</v>
      </c>
      <c r="E79" s="138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37">
        <f t="shared" si="11"/>
        <v>0</v>
      </c>
    </row>
    <row r="80" spans="1:17" ht="15.75">
      <c r="A80" s="7" t="str">
        <f>[1]Info!$B$2</f>
        <v>920</v>
      </c>
      <c r="B80" s="7" t="s">
        <v>31</v>
      </c>
      <c r="C80" s="131" t="s">
        <v>173</v>
      </c>
      <c r="D80" s="153" t="s">
        <v>96</v>
      </c>
      <c r="E80" s="136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37">
        <f t="shared" si="11"/>
        <v>0</v>
      </c>
    </row>
    <row r="81" spans="1:17" ht="16.5" thickBot="1">
      <c r="A81" s="7" t="str">
        <f>[1]Info!$B$2</f>
        <v>920</v>
      </c>
      <c r="B81" s="7" t="s">
        <v>31</v>
      </c>
      <c r="C81" s="147" t="s">
        <v>174</v>
      </c>
      <c r="D81" s="168" t="s">
        <v>97</v>
      </c>
      <c r="E81" s="199">
        <f>+E31+E33+E38+E42+E44+E45+E46+E47+E49+E50+E51+E52+E54+E55+E56+E59+E60+E61+E62+E63+E65+E68+E69+E70+E71+E72+E74+E75+E76+E77+E78+E79+E80+E84</f>
        <v>4144</v>
      </c>
      <c r="F81" s="199">
        <f>+F31+F33+F38+F42+F44+F45+F46+F47+F49+F50+F51+F52+F54+F55+F56+F59+F60+F61+F62+F63+F65+F68+F69+F70+F71+F72+F74+F75+F76+F77+F78+F79+F80+F84</f>
        <v>91</v>
      </c>
      <c r="G81" s="199">
        <f t="shared" ref="G81:P81" si="12">+G31+G33+G38+G42+G44+G45+G46+G47+G49+G50+G51+G52+G54+G55+G56+G59+G60+G61+G62+G63+G65+G68+G69+G70+G71+G72+G74+G75+G76+G77+G78+G79+G80+G84</f>
        <v>1288</v>
      </c>
      <c r="H81" s="199">
        <f t="shared" si="12"/>
        <v>594</v>
      </c>
      <c r="I81" s="199">
        <f t="shared" si="12"/>
        <v>4205</v>
      </c>
      <c r="J81" s="199">
        <f t="shared" si="12"/>
        <v>15537</v>
      </c>
      <c r="K81" s="199">
        <f t="shared" si="12"/>
        <v>0</v>
      </c>
      <c r="L81" s="199">
        <f t="shared" si="12"/>
        <v>1878</v>
      </c>
      <c r="M81" s="199">
        <f t="shared" si="12"/>
        <v>479</v>
      </c>
      <c r="N81" s="199">
        <f t="shared" si="12"/>
        <v>1317</v>
      </c>
      <c r="O81" s="199">
        <f t="shared" si="12"/>
        <v>31</v>
      </c>
      <c r="P81" s="199">
        <f t="shared" si="12"/>
        <v>3371</v>
      </c>
      <c r="Q81" s="200">
        <f>SUM(E81:P81)</f>
        <v>32935</v>
      </c>
    </row>
    <row r="82" spans="1:17" ht="16.5" thickBot="1">
      <c r="A82" s="7" t="str">
        <f>[1]Info!$B$2</f>
        <v>920</v>
      </c>
      <c r="B82" s="7" t="s">
        <v>31</v>
      </c>
      <c r="C82" s="152"/>
      <c r="D82" s="248" t="s">
        <v>98</v>
      </c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50"/>
    </row>
    <row r="83" spans="1:17" ht="16.5" thickBot="1">
      <c r="A83" s="7" t="str">
        <f>[1]Info!$B$2</f>
        <v>920</v>
      </c>
      <c r="B83" s="7" t="s">
        <v>31</v>
      </c>
      <c r="C83" s="131" t="s">
        <v>175</v>
      </c>
      <c r="D83" s="153" t="s">
        <v>99</v>
      </c>
      <c r="E83" s="169">
        <f>+E84+E85</f>
        <v>629</v>
      </c>
      <c r="F83" s="170">
        <f t="shared" ref="F83:P83" si="13">+F84+F85</f>
        <v>38</v>
      </c>
      <c r="G83" s="170">
        <f t="shared" si="13"/>
        <v>10</v>
      </c>
      <c r="H83" s="170">
        <f t="shared" si="13"/>
        <v>74</v>
      </c>
      <c r="I83" s="170">
        <f t="shared" si="13"/>
        <v>589</v>
      </c>
      <c r="J83" s="170">
        <f t="shared" si="13"/>
        <v>3784</v>
      </c>
      <c r="K83" s="170">
        <f t="shared" si="13"/>
        <v>0</v>
      </c>
      <c r="L83" s="170">
        <f t="shared" si="13"/>
        <v>591</v>
      </c>
      <c r="M83" s="170">
        <f t="shared" si="13"/>
        <v>97</v>
      </c>
      <c r="N83" s="170">
        <f t="shared" si="13"/>
        <v>165</v>
      </c>
      <c r="O83" s="170">
        <f t="shared" si="13"/>
        <v>8</v>
      </c>
      <c r="P83" s="170">
        <f t="shared" si="13"/>
        <v>490</v>
      </c>
      <c r="Q83" s="135">
        <f>SUM(E83:P83)</f>
        <v>6475</v>
      </c>
    </row>
    <row r="84" spans="1:17" ht="32.25" thickBot="1">
      <c r="A84" s="7" t="str">
        <f>[1]Info!$B$2</f>
        <v>920</v>
      </c>
      <c r="B84" s="7" t="s">
        <v>31</v>
      </c>
      <c r="C84" s="163" t="s">
        <v>100</v>
      </c>
      <c r="D84" s="153" t="s">
        <v>101</v>
      </c>
      <c r="E84" s="138">
        <v>471</v>
      </c>
      <c r="F84" s="139">
        <v>25</v>
      </c>
      <c r="G84" s="139">
        <v>10</v>
      </c>
      <c r="H84" s="139">
        <v>68</v>
      </c>
      <c r="I84" s="139">
        <v>432</v>
      </c>
      <c r="J84" s="139">
        <f>-20+2950-3</f>
        <v>2927</v>
      </c>
      <c r="K84" s="139">
        <v>0</v>
      </c>
      <c r="L84" s="139">
        <v>476</v>
      </c>
      <c r="M84" s="139">
        <f>-5+77</f>
        <v>72</v>
      </c>
      <c r="N84" s="139">
        <v>123</v>
      </c>
      <c r="O84" s="139">
        <v>6</v>
      </c>
      <c r="P84" s="139">
        <v>376</v>
      </c>
      <c r="Q84" s="135">
        <f t="shared" ref="Q84:Q85" si="14">SUM(E84:P84)</f>
        <v>4986</v>
      </c>
    </row>
    <row r="85" spans="1:17" ht="31.5">
      <c r="A85" s="7" t="str">
        <f>[1]Info!$B$2</f>
        <v>920</v>
      </c>
      <c r="B85" s="7" t="s">
        <v>31</v>
      </c>
      <c r="C85" s="163" t="s">
        <v>102</v>
      </c>
      <c r="D85" s="153" t="s">
        <v>103</v>
      </c>
      <c r="E85" s="138">
        <v>158</v>
      </c>
      <c r="F85" s="139">
        <v>13</v>
      </c>
      <c r="G85" s="139">
        <v>0</v>
      </c>
      <c r="H85" s="139">
        <v>6</v>
      </c>
      <c r="I85" s="139">
        <v>157</v>
      </c>
      <c r="J85" s="139">
        <v>857</v>
      </c>
      <c r="K85" s="139">
        <v>0</v>
      </c>
      <c r="L85" s="139">
        <v>115</v>
      </c>
      <c r="M85" s="139">
        <v>25</v>
      </c>
      <c r="N85" s="139">
        <v>42</v>
      </c>
      <c r="O85" s="139">
        <v>2</v>
      </c>
      <c r="P85" s="139">
        <v>114</v>
      </c>
      <c r="Q85" s="135">
        <f t="shared" si="14"/>
        <v>1489</v>
      </c>
    </row>
    <row r="86" spans="1:17" ht="15.75">
      <c r="A86" s="7" t="str">
        <f>[1]Info!$B$2</f>
        <v>920</v>
      </c>
      <c r="B86" s="7" t="s">
        <v>31</v>
      </c>
      <c r="C86" s="131" t="s">
        <v>176</v>
      </c>
      <c r="D86" s="153" t="s">
        <v>104</v>
      </c>
      <c r="E86" s="171"/>
      <c r="F86" s="165"/>
      <c r="G86" s="166"/>
      <c r="H86" s="166"/>
      <c r="I86" s="166"/>
      <c r="J86" s="165"/>
      <c r="K86" s="165"/>
      <c r="L86" s="165"/>
      <c r="M86" s="166"/>
      <c r="N86" s="166"/>
      <c r="O86" s="166"/>
      <c r="P86" s="166"/>
      <c r="Q86" s="161"/>
    </row>
    <row r="87" spans="1:17" ht="15.75">
      <c r="A87" s="7" t="str">
        <f>[1]Info!$B$2</f>
        <v>920</v>
      </c>
      <c r="B87" s="7" t="s">
        <v>31</v>
      </c>
      <c r="C87" s="131" t="s">
        <v>177</v>
      </c>
      <c r="D87" s="153" t="s">
        <v>105</v>
      </c>
      <c r="E87" s="138">
        <v>102</v>
      </c>
      <c r="F87" s="139">
        <v>16</v>
      </c>
      <c r="G87" s="139">
        <v>46</v>
      </c>
      <c r="H87" s="139">
        <v>36</v>
      </c>
      <c r="I87" s="139">
        <v>181</v>
      </c>
      <c r="J87" s="139">
        <v>18</v>
      </c>
      <c r="K87" s="139">
        <v>0</v>
      </c>
      <c r="L87" s="139">
        <v>39</v>
      </c>
      <c r="M87" s="139">
        <v>8</v>
      </c>
      <c r="N87" s="139">
        <v>36</v>
      </c>
      <c r="O87" s="139">
        <v>5</v>
      </c>
      <c r="P87" s="139">
        <v>40</v>
      </c>
      <c r="Q87" s="172">
        <f t="shared" ref="Q87:Q93" si="15">SUM(E87:P87)</f>
        <v>527</v>
      </c>
    </row>
    <row r="88" spans="1:17" ht="15.75">
      <c r="A88" s="7" t="str">
        <f>[1]Info!$B$2</f>
        <v>920</v>
      </c>
      <c r="B88" s="7" t="s">
        <v>31</v>
      </c>
      <c r="C88" s="131" t="s">
        <v>178</v>
      </c>
      <c r="D88" s="153" t="s">
        <v>106</v>
      </c>
      <c r="E88" s="138">
        <v>4280</v>
      </c>
      <c r="F88" s="139">
        <v>104</v>
      </c>
      <c r="G88" s="139">
        <v>1347</v>
      </c>
      <c r="H88" s="139">
        <f>-15+1042</f>
        <v>1027</v>
      </c>
      <c r="I88" s="139">
        <v>5753</v>
      </c>
      <c r="J88" s="139">
        <f>-50+21599</f>
        <v>21549</v>
      </c>
      <c r="K88" s="139">
        <v>0</v>
      </c>
      <c r="L88" s="139">
        <v>2254</v>
      </c>
      <c r="M88" s="139">
        <f>-15+577</f>
        <v>562</v>
      </c>
      <c r="N88" s="139">
        <v>942</v>
      </c>
      <c r="O88" s="139">
        <v>20</v>
      </c>
      <c r="P88" s="139">
        <v>4665</v>
      </c>
      <c r="Q88" s="172">
        <f t="shared" si="15"/>
        <v>42503</v>
      </c>
    </row>
    <row r="89" spans="1:17" ht="15.75">
      <c r="A89" s="7" t="str">
        <f>[1]Info!$B$2</f>
        <v>920</v>
      </c>
      <c r="B89" s="7" t="s">
        <v>31</v>
      </c>
      <c r="C89" s="140" t="s">
        <v>179</v>
      </c>
      <c r="D89" s="153" t="s">
        <v>107</v>
      </c>
      <c r="E89" s="138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7">
        <f t="shared" si="15"/>
        <v>0</v>
      </c>
    </row>
    <row r="90" spans="1:17" ht="15.75">
      <c r="A90" s="7" t="str">
        <f>[1]Info!$B$2</f>
        <v>920</v>
      </c>
      <c r="B90" s="7" t="s">
        <v>31</v>
      </c>
      <c r="C90" s="131" t="s">
        <v>180</v>
      </c>
      <c r="D90" s="153" t="s">
        <v>108</v>
      </c>
      <c r="E90" s="138">
        <v>180</v>
      </c>
      <c r="F90" s="139">
        <v>12</v>
      </c>
      <c r="G90" s="139">
        <v>64</v>
      </c>
      <c r="H90" s="139">
        <v>42</v>
      </c>
      <c r="I90" s="139">
        <v>338</v>
      </c>
      <c r="J90" s="139">
        <v>881</v>
      </c>
      <c r="K90" s="139">
        <v>0</v>
      </c>
      <c r="L90" s="139">
        <v>297</v>
      </c>
      <c r="M90" s="139">
        <v>24</v>
      </c>
      <c r="N90" s="139">
        <v>28</v>
      </c>
      <c r="O90" s="139">
        <v>2</v>
      </c>
      <c r="P90" s="139">
        <v>275</v>
      </c>
      <c r="Q90" s="137">
        <f t="shared" si="15"/>
        <v>2143</v>
      </c>
    </row>
    <row r="91" spans="1:17" ht="15.75">
      <c r="A91" s="7" t="str">
        <f>[1]Info!$B$2</f>
        <v>920</v>
      </c>
      <c r="B91" s="7" t="s">
        <v>31</v>
      </c>
      <c r="C91" s="131" t="s">
        <v>181</v>
      </c>
      <c r="D91" s="153" t="s">
        <v>109</v>
      </c>
      <c r="E91" s="138">
        <v>204</v>
      </c>
      <c r="F91" s="139">
        <v>18</v>
      </c>
      <c r="G91" s="139">
        <v>137</v>
      </c>
      <c r="H91" s="139">
        <v>41</v>
      </c>
      <c r="I91" s="139">
        <v>749</v>
      </c>
      <c r="J91" s="139">
        <v>2362</v>
      </c>
      <c r="K91" s="139">
        <v>0</v>
      </c>
      <c r="L91" s="139">
        <v>353</v>
      </c>
      <c r="M91" s="139">
        <v>50</v>
      </c>
      <c r="N91" s="139">
        <v>67</v>
      </c>
      <c r="O91" s="139">
        <v>9</v>
      </c>
      <c r="P91" s="139">
        <v>710</v>
      </c>
      <c r="Q91" s="137">
        <f t="shared" si="15"/>
        <v>4700</v>
      </c>
    </row>
    <row r="92" spans="1:17" ht="15.75">
      <c r="A92" s="7" t="str">
        <f>[1]Info!$B$2</f>
        <v>920</v>
      </c>
      <c r="B92" s="7" t="s">
        <v>31</v>
      </c>
      <c r="C92" s="140" t="s">
        <v>182</v>
      </c>
      <c r="D92" s="153" t="s">
        <v>110</v>
      </c>
      <c r="E92" s="138">
        <v>0</v>
      </c>
      <c r="F92" s="139">
        <v>0</v>
      </c>
      <c r="G92" s="139">
        <v>0</v>
      </c>
      <c r="H92" s="139">
        <v>0</v>
      </c>
      <c r="I92" s="139">
        <v>0</v>
      </c>
      <c r="J92" s="139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7">
        <f t="shared" si="15"/>
        <v>0</v>
      </c>
    </row>
    <row r="93" spans="1:17" s="194" customFormat="1" ht="15.75">
      <c r="A93" s="7" t="str">
        <f>[1]Info!$B$2</f>
        <v>920</v>
      </c>
      <c r="B93" s="7" t="s">
        <v>31</v>
      </c>
      <c r="C93" s="140" t="s">
        <v>183</v>
      </c>
      <c r="D93" s="153" t="s">
        <v>111</v>
      </c>
      <c r="E93" s="138">
        <v>0</v>
      </c>
      <c r="F93" s="139">
        <v>0</v>
      </c>
      <c r="G93" s="139">
        <v>0</v>
      </c>
      <c r="H93" s="139">
        <v>0</v>
      </c>
      <c r="I93" s="139">
        <v>0</v>
      </c>
      <c r="J93" s="139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7">
        <f t="shared" si="15"/>
        <v>0</v>
      </c>
    </row>
    <row r="94" spans="1:17" s="190" customFormat="1" ht="16.5" thickBot="1">
      <c r="A94" s="186" t="str">
        <f>[1]Info!$B$2</f>
        <v>920</v>
      </c>
      <c r="B94" s="186" t="s">
        <v>31</v>
      </c>
      <c r="C94" s="147" t="s">
        <v>184</v>
      </c>
      <c r="D94" s="187" t="s">
        <v>27</v>
      </c>
      <c r="E94" s="201">
        <f>+E85+E87+E88+E89+E90+E91+E92+E93</f>
        <v>4924</v>
      </c>
      <c r="F94" s="201">
        <f t="shared" ref="F94:P94" si="16">+F85+F87+F88+F89+F90+F91+F92+F93</f>
        <v>163</v>
      </c>
      <c r="G94" s="201">
        <f t="shared" si="16"/>
        <v>1594</v>
      </c>
      <c r="H94" s="201">
        <f t="shared" si="16"/>
        <v>1152</v>
      </c>
      <c r="I94" s="201">
        <f t="shared" si="16"/>
        <v>7178</v>
      </c>
      <c r="J94" s="201">
        <f t="shared" si="16"/>
        <v>25667</v>
      </c>
      <c r="K94" s="201">
        <f t="shared" si="16"/>
        <v>0</v>
      </c>
      <c r="L94" s="201">
        <f t="shared" si="16"/>
        <v>3058</v>
      </c>
      <c r="M94" s="201">
        <f t="shared" si="16"/>
        <v>669</v>
      </c>
      <c r="N94" s="201">
        <f t="shared" si="16"/>
        <v>1115</v>
      </c>
      <c r="O94" s="201">
        <f t="shared" si="16"/>
        <v>38</v>
      </c>
      <c r="P94" s="201">
        <f t="shared" si="16"/>
        <v>5804</v>
      </c>
      <c r="Q94" s="202">
        <f>SUM(E94:P94)</f>
        <v>51362</v>
      </c>
    </row>
    <row r="95" spans="1:17" ht="16.5" thickBot="1">
      <c r="A95" s="7" t="str">
        <f>[1]Info!$B$2</f>
        <v>920</v>
      </c>
      <c r="B95" s="7" t="s">
        <v>31</v>
      </c>
      <c r="C95" s="173" t="s">
        <v>185</v>
      </c>
      <c r="D95" s="174" t="s">
        <v>112</v>
      </c>
      <c r="E95" s="203">
        <f>+E29+E81+E94</f>
        <v>9113</v>
      </c>
      <c r="F95" s="176">
        <f t="shared" ref="F95:O95" si="17">+F29+F81+F94</f>
        <v>254</v>
      </c>
      <c r="G95" s="176">
        <f t="shared" si="17"/>
        <v>2882</v>
      </c>
      <c r="H95" s="176">
        <f t="shared" si="17"/>
        <v>1771</v>
      </c>
      <c r="I95" s="204">
        <f t="shared" si="17"/>
        <v>11409</v>
      </c>
      <c r="J95" s="204">
        <f t="shared" si="17"/>
        <v>41404</v>
      </c>
      <c r="K95" s="176">
        <f t="shared" si="17"/>
        <v>0</v>
      </c>
      <c r="L95" s="176">
        <f t="shared" si="17"/>
        <v>4968</v>
      </c>
      <c r="M95" s="176">
        <f t="shared" si="17"/>
        <v>1183</v>
      </c>
      <c r="N95" s="204">
        <f t="shared" si="17"/>
        <v>2437</v>
      </c>
      <c r="O95" s="176">
        <f t="shared" si="17"/>
        <v>69</v>
      </c>
      <c r="P95" s="205">
        <f>+P29+P81+P94</f>
        <v>9175</v>
      </c>
      <c r="Q95" s="178">
        <f>SUM(E95:P95)</f>
        <v>84665</v>
      </c>
    </row>
    <row r="96" spans="1:17" ht="15.75">
      <c r="C96" s="181"/>
      <c r="D96" s="182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</row>
    <row r="97" spans="4:17">
      <c r="D97" s="194" t="s">
        <v>332</v>
      </c>
      <c r="E97" s="198">
        <f>+E84+E49</f>
        <v>1819</v>
      </c>
      <c r="F97" s="198">
        <f t="shared" ref="F97:Q97" si="18">+F84+F49</f>
        <v>61</v>
      </c>
      <c r="G97" s="198">
        <f t="shared" si="18"/>
        <v>686</v>
      </c>
      <c r="H97" s="198">
        <f t="shared" si="18"/>
        <v>263</v>
      </c>
      <c r="I97" s="198">
        <f t="shared" si="18"/>
        <v>2121</v>
      </c>
      <c r="J97" s="198">
        <f t="shared" si="18"/>
        <v>12372</v>
      </c>
      <c r="K97" s="198">
        <f t="shared" si="18"/>
        <v>0</v>
      </c>
      <c r="L97" s="198">
        <f t="shared" si="18"/>
        <v>1163</v>
      </c>
      <c r="M97" s="198">
        <f t="shared" si="18"/>
        <v>327</v>
      </c>
      <c r="N97" s="198">
        <f t="shared" si="18"/>
        <v>895</v>
      </c>
      <c r="O97" s="198">
        <f t="shared" si="18"/>
        <v>11</v>
      </c>
      <c r="P97" s="198">
        <f t="shared" si="18"/>
        <v>2203</v>
      </c>
      <c r="Q97" s="198">
        <f>+Q84+Q49</f>
        <v>21921</v>
      </c>
    </row>
    <row r="98" spans="4:17">
      <c r="D98" s="194" t="s">
        <v>333</v>
      </c>
      <c r="E98" s="8" t="s">
        <v>335</v>
      </c>
    </row>
    <row r="99" spans="4:17">
      <c r="D99" s="194" t="s">
        <v>334</v>
      </c>
      <c r="E99" s="8" t="s">
        <v>335</v>
      </c>
    </row>
  </sheetData>
  <mergeCells count="33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K8:K10"/>
    <mergeCell ref="L8:L10"/>
    <mergeCell ref="D16:Q16"/>
    <mergeCell ref="D30:Q30"/>
    <mergeCell ref="D82:Q82"/>
    <mergeCell ref="M8:M10"/>
    <mergeCell ref="N8:N10"/>
    <mergeCell ref="O8:O10"/>
    <mergeCell ref="P8:P10"/>
    <mergeCell ref="Q8:Q10"/>
    <mergeCell ref="E9:E10"/>
    <mergeCell ref="F9:F10"/>
    <mergeCell ref="G9:G10"/>
    <mergeCell ref="H9:H10"/>
    <mergeCell ref="I9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2"/>
  <sheetViews>
    <sheetView topLeftCell="A3" zoomScale="90" zoomScaleNormal="90" workbookViewId="0">
      <selection activeCell="F63" sqref="F63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9.28515625" style="8" bestFit="1" customWidth="1"/>
    <col min="4" max="4" width="10.28515625" style="8" bestFit="1" customWidth="1"/>
    <col min="5" max="5" width="17.7109375" style="8" bestFit="1" customWidth="1"/>
    <col min="6" max="6" width="31" style="8" customWidth="1"/>
    <col min="7" max="7" width="15.85546875" style="8" bestFit="1" customWidth="1"/>
    <col min="8" max="8" width="12.28515625" style="8" bestFit="1" customWidth="1"/>
    <col min="9" max="9" width="15.7109375" style="8" bestFit="1" customWidth="1"/>
    <col min="10" max="10" width="11.28515625" style="8" bestFit="1" customWidth="1"/>
    <col min="11" max="11" width="15.85546875" style="8" bestFit="1" customWidth="1"/>
    <col min="12" max="12" width="12.5703125" style="8" bestFit="1" customWidth="1"/>
    <col min="13" max="13" width="13.855468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26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61" t="s">
        <v>186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5" ht="8.25" customHeight="1" thickBot="1">
      <c r="A4" s="262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</row>
    <row r="5" spans="1:15" ht="15.75" thickBot="1">
      <c r="A5" s="264"/>
      <c r="B5" s="266" t="s">
        <v>17</v>
      </c>
      <c r="C5" s="267"/>
      <c r="D5" s="267"/>
      <c r="E5" s="267"/>
      <c r="F5" s="267"/>
      <c r="G5" s="267"/>
      <c r="H5" s="268"/>
      <c r="I5" s="269"/>
      <c r="J5" s="270" t="s">
        <v>18</v>
      </c>
      <c r="K5" s="271"/>
      <c r="L5" s="271"/>
      <c r="M5" s="271"/>
      <c r="N5" s="271"/>
      <c r="O5" s="272"/>
    </row>
    <row r="6" spans="1:15" ht="7.5" customHeight="1">
      <c r="A6" s="264"/>
      <c r="B6" s="273"/>
      <c r="C6" s="274"/>
      <c r="D6" s="274"/>
      <c r="E6" s="274"/>
      <c r="F6" s="274"/>
      <c r="G6" s="274"/>
      <c r="H6" s="275"/>
      <c r="I6" s="269"/>
      <c r="J6" s="17"/>
      <c r="K6" s="18"/>
      <c r="L6" s="18"/>
      <c r="M6" s="18"/>
      <c r="N6" s="18"/>
      <c r="O6" s="19"/>
    </row>
    <row r="7" spans="1:15" ht="17.25" customHeight="1" thickBot="1">
      <c r="A7" s="264"/>
      <c r="B7" s="27" t="s">
        <v>19</v>
      </c>
      <c r="C7" s="28"/>
      <c r="D7" s="29"/>
      <c r="E7" s="276" t="s">
        <v>21</v>
      </c>
      <c r="F7" s="276"/>
      <c r="G7" s="30"/>
      <c r="H7" s="9"/>
      <c r="I7" s="269"/>
      <c r="J7" s="277" t="s">
        <v>22</v>
      </c>
      <c r="K7" s="276"/>
      <c r="L7" s="276"/>
      <c r="M7" s="25"/>
      <c r="N7" s="30" t="str">
        <f>[1]Info!$B$3</f>
        <v>2013</v>
      </c>
      <c r="O7" s="9"/>
    </row>
    <row r="8" spans="1:15" ht="7.5" customHeight="1" thickBot="1">
      <c r="A8" s="264"/>
      <c r="B8" s="278"/>
      <c r="C8" s="279"/>
      <c r="D8" s="279"/>
      <c r="E8" s="279"/>
      <c r="F8" s="279"/>
      <c r="G8" s="279"/>
      <c r="H8" s="280"/>
      <c r="I8" s="269"/>
      <c r="J8" s="20"/>
      <c r="K8" s="21"/>
      <c r="L8" s="21"/>
      <c r="M8" s="21"/>
      <c r="N8" s="21"/>
      <c r="O8" s="22"/>
    </row>
    <row r="9" spans="1:15" ht="11.25" customHeight="1">
      <c r="A9" s="264"/>
      <c r="B9" s="31"/>
      <c r="C9" s="31"/>
      <c r="D9" s="31"/>
      <c r="E9" s="31"/>
      <c r="F9" s="31"/>
      <c r="G9" s="31"/>
      <c r="H9" s="31"/>
      <c r="I9" s="16"/>
      <c r="J9" s="25"/>
      <c r="K9" s="25"/>
      <c r="L9" s="25"/>
      <c r="M9" s="25"/>
      <c r="N9" s="25"/>
      <c r="O9" s="25"/>
    </row>
    <row r="10" spans="1:15" ht="12.75" customHeight="1" thickBot="1">
      <c r="A10" s="265"/>
      <c r="B10" s="281" t="s">
        <v>23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</row>
    <row r="11" spans="1:15" ht="23.25" customHeight="1">
      <c r="A11" s="304"/>
      <c r="B11" s="307" t="s">
        <v>24</v>
      </c>
      <c r="C11" s="310" t="s">
        <v>25</v>
      </c>
      <c r="D11" s="292"/>
      <c r="E11" s="311" t="s">
        <v>26</v>
      </c>
      <c r="F11" s="312"/>
      <c r="G11" s="312"/>
      <c r="H11" s="313" t="s">
        <v>7</v>
      </c>
      <c r="I11" s="292" t="s">
        <v>8</v>
      </c>
      <c r="J11" s="292" t="s">
        <v>9</v>
      </c>
      <c r="K11" s="292" t="s">
        <v>10</v>
      </c>
      <c r="L11" s="292" t="s">
        <v>11</v>
      </c>
      <c r="M11" s="292" t="s">
        <v>12</v>
      </c>
      <c r="N11" s="292" t="s">
        <v>13</v>
      </c>
      <c r="O11" s="292" t="s">
        <v>27</v>
      </c>
    </row>
    <row r="12" spans="1:15" ht="12.75" customHeight="1">
      <c r="A12" s="305"/>
      <c r="B12" s="308"/>
      <c r="C12" s="297" t="s">
        <v>28</v>
      </c>
      <c r="D12" s="299" t="s">
        <v>29</v>
      </c>
      <c r="E12" s="301" t="s">
        <v>4</v>
      </c>
      <c r="F12" s="302" t="s">
        <v>5</v>
      </c>
      <c r="G12" s="302" t="s">
        <v>6</v>
      </c>
      <c r="H12" s="314"/>
      <c r="I12" s="299"/>
      <c r="J12" s="299"/>
      <c r="K12" s="299"/>
      <c r="L12" s="293"/>
      <c r="M12" s="293"/>
      <c r="N12" s="295"/>
      <c r="O12" s="293"/>
    </row>
    <row r="13" spans="1:15" ht="15.75" thickBot="1">
      <c r="A13" s="306"/>
      <c r="B13" s="309"/>
      <c r="C13" s="298"/>
      <c r="D13" s="300"/>
      <c r="E13" s="294"/>
      <c r="F13" s="303"/>
      <c r="G13" s="303"/>
      <c r="H13" s="314"/>
      <c r="I13" s="300"/>
      <c r="J13" s="300"/>
      <c r="K13" s="300"/>
      <c r="L13" s="294"/>
      <c r="M13" s="294"/>
      <c r="N13" s="296"/>
      <c r="O13" s="294"/>
    </row>
    <row r="14" spans="1:15" ht="15.75" hidden="1" thickBot="1">
      <c r="A14" s="14" t="s">
        <v>187</v>
      </c>
      <c r="B14" s="32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33" t="s">
        <v>129</v>
      </c>
      <c r="B15" s="32"/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/>
    </row>
    <row r="16" spans="1:15" ht="15.75" hidden="1" thickBot="1">
      <c r="A16" s="33" t="s">
        <v>129</v>
      </c>
      <c r="B16" s="32"/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/>
    </row>
    <row r="17" spans="1:15" ht="15.75" hidden="1" thickBot="1">
      <c r="A17" s="33" t="s">
        <v>129</v>
      </c>
      <c r="B17" s="32"/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/>
    </row>
    <row r="18" spans="1:15" ht="15.75" hidden="1" thickBot="1">
      <c r="A18" s="33" t="s">
        <v>129</v>
      </c>
      <c r="B18" s="32"/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/>
    </row>
    <row r="19" spans="1:15" ht="15.75">
      <c r="A19" s="34"/>
      <c r="B19" s="35" t="s">
        <v>188</v>
      </c>
      <c r="C19" s="36"/>
      <c r="D19" s="37"/>
      <c r="E19" s="37"/>
      <c r="F19" s="38"/>
      <c r="G19" s="39"/>
      <c r="H19" s="40"/>
      <c r="I19" s="37"/>
      <c r="J19" s="37"/>
      <c r="K19" s="37"/>
      <c r="L19" s="38"/>
      <c r="M19" s="38"/>
      <c r="N19" s="38"/>
      <c r="O19" s="41"/>
    </row>
    <row r="20" spans="1:15">
      <c r="A20" s="42" t="s">
        <v>189</v>
      </c>
      <c r="B20" s="43" t="s">
        <v>190</v>
      </c>
      <c r="C20" s="108">
        <v>0</v>
      </c>
      <c r="D20" s="108">
        <v>0</v>
      </c>
      <c r="E20" s="109">
        <v>0</v>
      </c>
      <c r="F20" s="109">
        <v>42</v>
      </c>
      <c r="G20" s="109">
        <v>0</v>
      </c>
      <c r="H20" s="108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10</v>
      </c>
      <c r="O20" s="44">
        <f>SUM(C20:N20)</f>
        <v>52</v>
      </c>
    </row>
    <row r="21" spans="1:15">
      <c r="A21" s="42" t="s">
        <v>191</v>
      </c>
      <c r="B21" s="43" t="s">
        <v>192</v>
      </c>
      <c r="C21" s="110">
        <v>0</v>
      </c>
      <c r="D21" s="110">
        <v>0</v>
      </c>
      <c r="E21" s="111">
        <v>0</v>
      </c>
      <c r="F21" s="111">
        <v>0</v>
      </c>
      <c r="G21" s="111">
        <v>122</v>
      </c>
      <c r="H21" s="110">
        <v>0</v>
      </c>
      <c r="I21" s="111">
        <v>0</v>
      </c>
      <c r="J21" s="111">
        <v>0</v>
      </c>
      <c r="K21" s="111">
        <v>0</v>
      </c>
      <c r="L21" s="111">
        <v>203</v>
      </c>
      <c r="M21" s="111">
        <v>0</v>
      </c>
      <c r="N21" s="111">
        <v>239</v>
      </c>
      <c r="O21" s="44">
        <f>SUM(C21:N21)</f>
        <v>564</v>
      </c>
    </row>
    <row r="22" spans="1:15" ht="15.75" thickBot="1">
      <c r="A22" s="45" t="s">
        <v>193</v>
      </c>
      <c r="B22" s="46" t="s">
        <v>194</v>
      </c>
      <c r="C22" s="110">
        <v>101</v>
      </c>
      <c r="D22" s="110">
        <v>60</v>
      </c>
      <c r="E22" s="111">
        <v>0</v>
      </c>
      <c r="F22" s="111">
        <v>94</v>
      </c>
      <c r="G22" s="111">
        <v>2451</v>
      </c>
      <c r="H22" s="110">
        <v>2943</v>
      </c>
      <c r="I22" s="111">
        <v>0</v>
      </c>
      <c r="J22" s="111">
        <v>1650</v>
      </c>
      <c r="K22" s="111">
        <v>745</v>
      </c>
      <c r="L22" s="111">
        <v>712</v>
      </c>
      <c r="M22" s="111">
        <v>18</v>
      </c>
      <c r="N22" s="111">
        <v>8400</v>
      </c>
      <c r="O22" s="47">
        <f>SUM(C22:N22)</f>
        <v>17174</v>
      </c>
    </row>
    <row r="23" spans="1:15" ht="12" customHeight="1" thickBot="1">
      <c r="A23" s="48" t="s">
        <v>195</v>
      </c>
      <c r="B23" s="49" t="s">
        <v>97</v>
      </c>
      <c r="C23" s="12">
        <f t="shared" ref="C23:N23" si="0">SUM(C20:C22)</f>
        <v>101</v>
      </c>
      <c r="D23" s="50">
        <f t="shared" si="0"/>
        <v>60</v>
      </c>
      <c r="E23" s="50">
        <f t="shared" si="0"/>
        <v>0</v>
      </c>
      <c r="F23" s="50">
        <f t="shared" si="0"/>
        <v>136</v>
      </c>
      <c r="G23" s="50">
        <f t="shared" si="0"/>
        <v>2573</v>
      </c>
      <c r="H23" s="50">
        <f t="shared" si="0"/>
        <v>2943</v>
      </c>
      <c r="I23" s="50">
        <f t="shared" si="0"/>
        <v>0</v>
      </c>
      <c r="J23" s="50">
        <f t="shared" si="0"/>
        <v>1650</v>
      </c>
      <c r="K23" s="50">
        <f t="shared" si="0"/>
        <v>745</v>
      </c>
      <c r="L23" s="50">
        <f t="shared" si="0"/>
        <v>915</v>
      </c>
      <c r="M23" s="50">
        <f t="shared" si="0"/>
        <v>18</v>
      </c>
      <c r="N23" s="50">
        <f t="shared" si="0"/>
        <v>8649</v>
      </c>
      <c r="O23" s="13">
        <f>SUM(C23:N23)</f>
        <v>17790</v>
      </c>
    </row>
    <row r="24" spans="1:15" ht="17.25" customHeight="1" thickBot="1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</row>
    <row r="25" spans="1:15" ht="21" customHeight="1" thickBot="1">
      <c r="A25" s="51"/>
      <c r="B25" s="284" t="s">
        <v>196</v>
      </c>
      <c r="C25" s="285"/>
      <c r="D25" s="285"/>
      <c r="E25" s="285"/>
      <c r="F25" s="286"/>
      <c r="H25" s="52"/>
      <c r="I25" s="287" t="s">
        <v>197</v>
      </c>
      <c r="J25" s="288"/>
      <c r="K25" s="288"/>
      <c r="L25" s="288"/>
      <c r="M25" s="288"/>
      <c r="N25" s="288"/>
      <c r="O25" s="289"/>
    </row>
    <row r="26" spans="1:15" ht="16.5" hidden="1" thickBot="1">
      <c r="A26" s="14" t="s">
        <v>187</v>
      </c>
      <c r="B26" s="290"/>
      <c r="C26" s="291"/>
      <c r="D26" s="291"/>
      <c r="E26" s="291"/>
      <c r="F26" s="53" t="s">
        <v>198</v>
      </c>
      <c r="H26" s="14" t="s">
        <v>187</v>
      </c>
      <c r="I26" s="290"/>
      <c r="J26" s="291"/>
      <c r="K26" s="291"/>
      <c r="L26" s="291"/>
      <c r="M26" s="291"/>
      <c r="N26" s="291"/>
      <c r="O26" s="54" t="s">
        <v>198</v>
      </c>
    </row>
    <row r="27" spans="1:15" ht="18.75" hidden="1" thickBot="1">
      <c r="A27" s="55" t="s">
        <v>129</v>
      </c>
      <c r="B27" s="290"/>
      <c r="C27" s="291"/>
      <c r="D27" s="291"/>
      <c r="E27" s="291"/>
      <c r="F27" s="23">
        <v>0</v>
      </c>
      <c r="H27" s="56" t="s">
        <v>129</v>
      </c>
      <c r="I27" s="290"/>
      <c r="J27" s="291"/>
      <c r="K27" s="291"/>
      <c r="L27" s="291"/>
      <c r="M27" s="291"/>
      <c r="N27" s="291"/>
      <c r="O27" s="23">
        <v>0</v>
      </c>
    </row>
    <row r="28" spans="1:15" ht="18.75" hidden="1" thickBot="1">
      <c r="A28" s="55" t="s">
        <v>129</v>
      </c>
      <c r="B28" s="290"/>
      <c r="C28" s="291"/>
      <c r="D28" s="291"/>
      <c r="E28" s="291"/>
      <c r="F28" s="23">
        <v>0</v>
      </c>
      <c r="H28" s="56" t="s">
        <v>129</v>
      </c>
      <c r="I28" s="290"/>
      <c r="J28" s="291"/>
      <c r="K28" s="291"/>
      <c r="L28" s="291"/>
      <c r="M28" s="291"/>
      <c r="N28" s="291"/>
      <c r="O28" s="23">
        <v>0</v>
      </c>
    </row>
    <row r="29" spans="1:15" ht="18.75" hidden="1" thickBot="1">
      <c r="A29" s="55" t="s">
        <v>129</v>
      </c>
      <c r="B29" s="290"/>
      <c r="C29" s="291"/>
      <c r="D29" s="291"/>
      <c r="E29" s="291"/>
      <c r="F29" s="23">
        <v>0</v>
      </c>
      <c r="H29" s="56" t="s">
        <v>129</v>
      </c>
      <c r="I29" s="290"/>
      <c r="J29" s="291"/>
      <c r="K29" s="291"/>
      <c r="L29" s="291"/>
      <c r="M29" s="291"/>
      <c r="N29" s="291"/>
      <c r="O29" s="23">
        <v>0</v>
      </c>
    </row>
    <row r="30" spans="1:15" ht="18.75" hidden="1" thickBot="1">
      <c r="A30" s="55" t="s">
        <v>129</v>
      </c>
      <c r="B30" s="57"/>
      <c r="C30" s="58"/>
      <c r="D30" s="58"/>
      <c r="E30" s="58"/>
      <c r="F30" s="23">
        <v>0</v>
      </c>
      <c r="H30" s="56" t="s">
        <v>129</v>
      </c>
      <c r="I30" s="290"/>
      <c r="J30" s="291"/>
      <c r="K30" s="291"/>
      <c r="L30" s="291"/>
      <c r="M30" s="291"/>
      <c r="N30" s="291"/>
      <c r="O30" s="23">
        <v>0</v>
      </c>
    </row>
    <row r="31" spans="1:15" ht="17.25" customHeight="1">
      <c r="A31" s="59"/>
      <c r="B31" s="325" t="s">
        <v>199</v>
      </c>
      <c r="C31" s="326"/>
      <c r="D31" s="326"/>
      <c r="E31" s="327"/>
      <c r="F31" s="60"/>
      <c r="H31" s="61"/>
      <c r="I31" s="328" t="s">
        <v>199</v>
      </c>
      <c r="J31" s="329"/>
      <c r="K31" s="329"/>
      <c r="L31" s="329"/>
      <c r="M31" s="329"/>
      <c r="N31" s="330"/>
      <c r="O31" s="62"/>
    </row>
    <row r="32" spans="1:15" ht="12.75" customHeight="1">
      <c r="A32" s="63" t="s">
        <v>200</v>
      </c>
      <c r="B32" s="315" t="s">
        <v>201</v>
      </c>
      <c r="C32" s="316"/>
      <c r="D32" s="316"/>
      <c r="E32" s="317"/>
      <c r="F32" s="64"/>
      <c r="H32" s="63" t="s">
        <v>202</v>
      </c>
      <c r="I32" s="318" t="s">
        <v>201</v>
      </c>
      <c r="J32" s="319"/>
      <c r="K32" s="319"/>
      <c r="L32" s="319"/>
      <c r="M32" s="319"/>
      <c r="N32" s="319"/>
      <c r="O32" s="65"/>
    </row>
    <row r="33" spans="1:15" ht="12.75" customHeight="1">
      <c r="A33" s="63" t="s">
        <v>203</v>
      </c>
      <c r="B33" s="315" t="s">
        <v>204</v>
      </c>
      <c r="C33" s="316"/>
      <c r="D33" s="316"/>
      <c r="E33" s="317"/>
      <c r="F33" s="64"/>
      <c r="H33" s="63" t="s">
        <v>205</v>
      </c>
      <c r="I33" s="318" t="s">
        <v>204</v>
      </c>
      <c r="J33" s="319"/>
      <c r="K33" s="319"/>
      <c r="L33" s="319"/>
      <c r="M33" s="319"/>
      <c r="N33" s="319"/>
      <c r="O33" s="65"/>
    </row>
    <row r="34" spans="1:15" ht="12.75" customHeight="1">
      <c r="A34" s="59"/>
      <c r="B34" s="320" t="s">
        <v>206</v>
      </c>
      <c r="C34" s="321"/>
      <c r="D34" s="321"/>
      <c r="E34" s="322"/>
      <c r="F34" s="66"/>
      <c r="H34" s="59"/>
      <c r="I34" s="323" t="s">
        <v>206</v>
      </c>
      <c r="J34" s="324"/>
      <c r="K34" s="324"/>
      <c r="L34" s="324"/>
      <c r="M34" s="324"/>
      <c r="N34" s="319"/>
      <c r="O34" s="67"/>
    </row>
    <row r="35" spans="1:15">
      <c r="A35" s="59"/>
      <c r="B35" s="320" t="s">
        <v>207</v>
      </c>
      <c r="C35" s="321"/>
      <c r="D35" s="321"/>
      <c r="E35" s="322"/>
      <c r="F35" s="68"/>
      <c r="H35" s="59"/>
      <c r="I35" s="331" t="s">
        <v>207</v>
      </c>
      <c r="J35" s="319"/>
      <c r="K35" s="319"/>
      <c r="L35" s="319"/>
      <c r="M35" s="319"/>
      <c r="N35" s="319"/>
      <c r="O35" s="69"/>
    </row>
    <row r="36" spans="1:15" ht="12.75" customHeight="1">
      <c r="A36" s="70" t="s">
        <v>208</v>
      </c>
      <c r="B36" s="315" t="s">
        <v>201</v>
      </c>
      <c r="C36" s="316"/>
      <c r="D36" s="316"/>
      <c r="E36" s="317"/>
      <c r="F36" s="64"/>
      <c r="H36" s="70" t="s">
        <v>209</v>
      </c>
      <c r="I36" s="318" t="s">
        <v>201</v>
      </c>
      <c r="J36" s="319"/>
      <c r="K36" s="319"/>
      <c r="L36" s="319"/>
      <c r="M36" s="319"/>
      <c r="N36" s="319"/>
      <c r="O36" s="65"/>
    </row>
    <row r="37" spans="1:15" ht="12.75" customHeight="1">
      <c r="A37" s="70" t="s">
        <v>210</v>
      </c>
      <c r="B37" s="315" t="s">
        <v>204</v>
      </c>
      <c r="C37" s="316"/>
      <c r="D37" s="316"/>
      <c r="E37" s="317"/>
      <c r="F37" s="64"/>
      <c r="H37" s="70" t="s">
        <v>211</v>
      </c>
      <c r="I37" s="318" t="s">
        <v>204</v>
      </c>
      <c r="J37" s="319"/>
      <c r="K37" s="319"/>
      <c r="L37" s="319"/>
      <c r="M37" s="319"/>
      <c r="N37" s="319"/>
      <c r="O37" s="65"/>
    </row>
    <row r="38" spans="1:15" ht="12.75" customHeight="1">
      <c r="A38" s="71"/>
      <c r="B38" s="320" t="s">
        <v>212</v>
      </c>
      <c r="C38" s="321"/>
      <c r="D38" s="321"/>
      <c r="E38" s="322"/>
      <c r="F38" s="69"/>
      <c r="H38" s="71"/>
      <c r="I38" s="331" t="s">
        <v>212</v>
      </c>
      <c r="J38" s="319"/>
      <c r="K38" s="319"/>
      <c r="L38" s="319"/>
      <c r="M38" s="319"/>
      <c r="N38" s="319"/>
      <c r="O38" s="69"/>
    </row>
    <row r="39" spans="1:15" ht="12.75" customHeight="1">
      <c r="A39" s="70" t="s">
        <v>213</v>
      </c>
      <c r="B39" s="315" t="s">
        <v>201</v>
      </c>
      <c r="C39" s="316"/>
      <c r="D39" s="316"/>
      <c r="E39" s="317"/>
      <c r="F39" s="64">
        <v>459</v>
      </c>
      <c r="H39" s="70" t="s">
        <v>214</v>
      </c>
      <c r="I39" s="318" t="s">
        <v>201</v>
      </c>
      <c r="J39" s="319"/>
      <c r="K39" s="319"/>
      <c r="L39" s="319"/>
      <c r="M39" s="319"/>
      <c r="N39" s="319"/>
      <c r="O39" s="65">
        <v>46</v>
      </c>
    </row>
    <row r="40" spans="1:15" ht="12.75" customHeight="1">
      <c r="A40" s="70" t="s">
        <v>215</v>
      </c>
      <c r="B40" s="315" t="s">
        <v>204</v>
      </c>
      <c r="C40" s="316"/>
      <c r="D40" s="316"/>
      <c r="E40" s="317"/>
      <c r="F40" s="64"/>
      <c r="H40" s="70" t="s">
        <v>216</v>
      </c>
      <c r="I40" s="318" t="s">
        <v>204</v>
      </c>
      <c r="J40" s="319"/>
      <c r="K40" s="319"/>
      <c r="L40" s="319"/>
      <c r="M40" s="319"/>
      <c r="N40" s="319"/>
      <c r="O40" s="65"/>
    </row>
    <row r="41" spans="1:15" ht="12.75" customHeight="1">
      <c r="A41" s="71"/>
      <c r="B41" s="320" t="s">
        <v>217</v>
      </c>
      <c r="C41" s="321"/>
      <c r="D41" s="321"/>
      <c r="E41" s="322"/>
      <c r="F41" s="69"/>
      <c r="H41" s="71"/>
      <c r="I41" s="331" t="s">
        <v>217</v>
      </c>
      <c r="J41" s="319"/>
      <c r="K41" s="319"/>
      <c r="L41" s="319"/>
      <c r="M41" s="319"/>
      <c r="N41" s="319"/>
      <c r="O41" s="69"/>
    </row>
    <row r="42" spans="1:15" ht="12.75" customHeight="1">
      <c r="A42" s="70" t="s">
        <v>218</v>
      </c>
      <c r="B42" s="315" t="s">
        <v>201</v>
      </c>
      <c r="C42" s="316"/>
      <c r="D42" s="316"/>
      <c r="E42" s="317"/>
      <c r="F42" s="64">
        <v>14595</v>
      </c>
      <c r="H42" s="70" t="s">
        <v>219</v>
      </c>
      <c r="I42" s="318" t="s">
        <v>201</v>
      </c>
      <c r="J42" s="319"/>
      <c r="K42" s="319"/>
      <c r="L42" s="319"/>
      <c r="M42" s="319"/>
      <c r="N42" s="319"/>
      <c r="O42" s="180">
        <v>133</v>
      </c>
    </row>
    <row r="43" spans="1:15" ht="12.75" customHeight="1">
      <c r="A43" s="70" t="s">
        <v>220</v>
      </c>
      <c r="B43" s="315" t="s">
        <v>204</v>
      </c>
      <c r="C43" s="316"/>
      <c r="D43" s="316"/>
      <c r="E43" s="317"/>
      <c r="F43" s="184">
        <f>25+2148</f>
        <v>2173</v>
      </c>
      <c r="H43" s="70" t="s">
        <v>221</v>
      </c>
      <c r="I43" s="318" t="s">
        <v>204</v>
      </c>
      <c r="J43" s="319"/>
      <c r="K43" s="319"/>
      <c r="L43" s="319"/>
      <c r="M43" s="319"/>
      <c r="N43" s="319"/>
      <c r="O43" s="185">
        <v>0</v>
      </c>
    </row>
    <row r="44" spans="1:15" ht="12.75" customHeight="1">
      <c r="A44" s="71"/>
      <c r="B44" s="320" t="s">
        <v>222</v>
      </c>
      <c r="C44" s="321"/>
      <c r="D44" s="321"/>
      <c r="E44" s="322"/>
      <c r="F44" s="69"/>
      <c r="H44" s="71"/>
      <c r="I44" s="332" t="s">
        <v>222</v>
      </c>
      <c r="J44" s="333"/>
      <c r="K44" s="333"/>
      <c r="L44" s="333"/>
      <c r="M44" s="333"/>
      <c r="N44" s="333"/>
      <c r="O44" s="69"/>
    </row>
    <row r="45" spans="1:15" ht="12.75" customHeight="1">
      <c r="A45" s="70" t="s">
        <v>223</v>
      </c>
      <c r="B45" s="315" t="s">
        <v>201</v>
      </c>
      <c r="C45" s="316"/>
      <c r="D45" s="316"/>
      <c r="E45" s="317"/>
      <c r="F45" s="64"/>
      <c r="H45" s="70" t="s">
        <v>224</v>
      </c>
      <c r="I45" s="318" t="s">
        <v>201</v>
      </c>
      <c r="J45" s="319"/>
      <c r="K45" s="319"/>
      <c r="L45" s="319"/>
      <c r="M45" s="319"/>
      <c r="N45" s="319"/>
      <c r="O45" s="65"/>
    </row>
    <row r="46" spans="1:15" ht="12.75" customHeight="1">
      <c r="A46" s="70" t="s">
        <v>225</v>
      </c>
      <c r="B46" s="315" t="s">
        <v>204</v>
      </c>
      <c r="C46" s="316"/>
      <c r="D46" s="316"/>
      <c r="E46" s="317"/>
      <c r="F46" s="64"/>
      <c r="H46" s="70" t="s">
        <v>226</v>
      </c>
      <c r="I46" s="318" t="s">
        <v>204</v>
      </c>
      <c r="J46" s="324"/>
      <c r="K46" s="324"/>
      <c r="L46" s="324"/>
      <c r="M46" s="324"/>
      <c r="N46" s="324"/>
      <c r="O46" s="65"/>
    </row>
    <row r="47" spans="1:15" ht="12.75" customHeight="1">
      <c r="A47" s="70"/>
      <c r="B47" s="320" t="s">
        <v>227</v>
      </c>
      <c r="C47" s="321"/>
      <c r="D47" s="321"/>
      <c r="E47" s="322"/>
      <c r="F47" s="69"/>
      <c r="H47" s="70"/>
      <c r="I47" s="331" t="s">
        <v>227</v>
      </c>
      <c r="J47" s="319"/>
      <c r="K47" s="319"/>
      <c r="L47" s="319"/>
      <c r="M47" s="319"/>
      <c r="N47" s="319"/>
      <c r="O47" s="69"/>
    </row>
    <row r="48" spans="1:15" ht="12.75" customHeight="1">
      <c r="A48" s="70" t="s">
        <v>228</v>
      </c>
      <c r="B48" s="315" t="s">
        <v>201</v>
      </c>
      <c r="C48" s="316"/>
      <c r="D48" s="316"/>
      <c r="E48" s="317"/>
      <c r="F48" s="64"/>
      <c r="H48" s="70" t="s">
        <v>229</v>
      </c>
      <c r="I48" s="318" t="s">
        <v>201</v>
      </c>
      <c r="J48" s="319"/>
      <c r="K48" s="319"/>
      <c r="L48" s="319"/>
      <c r="M48" s="319"/>
      <c r="N48" s="319"/>
      <c r="O48" s="65"/>
    </row>
    <row r="49" spans="1:15" ht="12.75" customHeight="1">
      <c r="A49" s="70" t="s">
        <v>230</v>
      </c>
      <c r="B49" s="315" t="s">
        <v>204</v>
      </c>
      <c r="C49" s="316"/>
      <c r="D49" s="316"/>
      <c r="E49" s="317"/>
      <c r="F49" s="64"/>
      <c r="H49" s="70" t="s">
        <v>231</v>
      </c>
      <c r="I49" s="318" t="s">
        <v>204</v>
      </c>
      <c r="J49" s="324"/>
      <c r="K49" s="324"/>
      <c r="L49" s="324"/>
      <c r="M49" s="324"/>
      <c r="N49" s="324"/>
      <c r="O49" s="65"/>
    </row>
    <row r="50" spans="1:15" ht="12.75" customHeight="1">
      <c r="A50" s="70"/>
      <c r="B50" s="320" t="s">
        <v>232</v>
      </c>
      <c r="C50" s="321"/>
      <c r="D50" s="321"/>
      <c r="E50" s="322"/>
      <c r="F50" s="69"/>
      <c r="H50" s="70"/>
      <c r="I50" s="331" t="s">
        <v>232</v>
      </c>
      <c r="J50" s="319"/>
      <c r="K50" s="319"/>
      <c r="L50" s="319"/>
      <c r="M50" s="319"/>
      <c r="N50" s="319"/>
      <c r="O50" s="69"/>
    </row>
    <row r="51" spans="1:15" ht="12.75" customHeight="1">
      <c r="A51" s="72" t="s">
        <v>233</v>
      </c>
      <c r="B51" s="315" t="s">
        <v>201</v>
      </c>
      <c r="C51" s="316"/>
      <c r="D51" s="316"/>
      <c r="E51" s="317"/>
      <c r="F51" s="64"/>
      <c r="H51" s="72" t="s">
        <v>234</v>
      </c>
      <c r="I51" s="318" t="s">
        <v>201</v>
      </c>
      <c r="J51" s="324"/>
      <c r="K51" s="324"/>
      <c r="L51" s="324"/>
      <c r="M51" s="324"/>
      <c r="N51" s="324"/>
      <c r="O51" s="65"/>
    </row>
    <row r="52" spans="1:15" ht="12.75" customHeight="1">
      <c r="A52" s="72" t="s">
        <v>235</v>
      </c>
      <c r="B52" s="315" t="s">
        <v>204</v>
      </c>
      <c r="C52" s="316"/>
      <c r="D52" s="316"/>
      <c r="E52" s="317"/>
      <c r="F52" s="64"/>
      <c r="H52" s="72" t="s">
        <v>236</v>
      </c>
      <c r="I52" s="318" t="s">
        <v>204</v>
      </c>
      <c r="J52" s="324"/>
      <c r="K52" s="324"/>
      <c r="L52" s="324"/>
      <c r="M52" s="324"/>
      <c r="N52" s="324"/>
      <c r="O52" s="65"/>
    </row>
    <row r="53" spans="1:15">
      <c r="A53" s="71"/>
      <c r="B53" s="320" t="s">
        <v>237</v>
      </c>
      <c r="C53" s="321"/>
      <c r="D53" s="321"/>
      <c r="E53" s="322"/>
      <c r="F53" s="69"/>
      <c r="H53" s="71"/>
      <c r="I53" s="331" t="s">
        <v>237</v>
      </c>
      <c r="J53" s="319"/>
      <c r="K53" s="319"/>
      <c r="L53" s="319"/>
      <c r="M53" s="319"/>
      <c r="N53" s="319"/>
      <c r="O53" s="69"/>
    </row>
    <row r="54" spans="1:15" ht="12.75" customHeight="1">
      <c r="A54" s="72" t="s">
        <v>238</v>
      </c>
      <c r="B54" s="315" t="s">
        <v>201</v>
      </c>
      <c r="C54" s="316"/>
      <c r="D54" s="316"/>
      <c r="E54" s="317"/>
      <c r="F54" s="112"/>
      <c r="H54" s="72" t="s">
        <v>239</v>
      </c>
      <c r="I54" s="318" t="s">
        <v>201</v>
      </c>
      <c r="J54" s="319"/>
      <c r="K54" s="319"/>
      <c r="L54" s="319"/>
      <c r="M54" s="319"/>
      <c r="N54" s="319"/>
      <c r="O54" s="65"/>
    </row>
    <row r="55" spans="1:15" ht="12.75" customHeight="1">
      <c r="A55" s="72" t="s">
        <v>240</v>
      </c>
      <c r="B55" s="315" t="s">
        <v>204</v>
      </c>
      <c r="C55" s="316"/>
      <c r="D55" s="316"/>
      <c r="E55" s="317"/>
      <c r="F55" s="112"/>
      <c r="H55" s="72" t="s">
        <v>241</v>
      </c>
      <c r="I55" s="318" t="s">
        <v>204</v>
      </c>
      <c r="J55" s="324"/>
      <c r="K55" s="324"/>
      <c r="L55" s="324"/>
      <c r="M55" s="324"/>
      <c r="N55" s="324"/>
      <c r="O55" s="65"/>
    </row>
    <row r="56" spans="1:15" ht="12.75" customHeight="1">
      <c r="A56" s="71"/>
      <c r="B56" s="320" t="s">
        <v>242</v>
      </c>
      <c r="C56" s="321"/>
      <c r="D56" s="321"/>
      <c r="E56" s="322"/>
      <c r="F56" s="113"/>
      <c r="H56" s="71"/>
      <c r="I56" s="331" t="s">
        <v>242</v>
      </c>
      <c r="J56" s="319"/>
      <c r="K56" s="319"/>
      <c r="L56" s="319"/>
      <c r="M56" s="319"/>
      <c r="N56" s="319"/>
      <c r="O56" s="69"/>
    </row>
    <row r="57" spans="1:15" ht="12.75" customHeight="1">
      <c r="A57" s="72" t="s">
        <v>243</v>
      </c>
      <c r="B57" s="315" t="s">
        <v>201</v>
      </c>
      <c r="C57" s="316"/>
      <c r="D57" s="316"/>
      <c r="E57" s="317"/>
      <c r="F57" s="179">
        <v>1919</v>
      </c>
      <c r="H57" s="72" t="s">
        <v>244</v>
      </c>
      <c r="I57" s="318" t="s">
        <v>201</v>
      </c>
      <c r="J57" s="319"/>
      <c r="K57" s="319"/>
      <c r="L57" s="319"/>
      <c r="M57" s="319"/>
      <c r="N57" s="319"/>
      <c r="O57" s="65"/>
    </row>
    <row r="58" spans="1:15" ht="12.75" customHeight="1">
      <c r="A58" s="72" t="s">
        <v>245</v>
      </c>
      <c r="B58" s="315" t="s">
        <v>204</v>
      </c>
      <c r="C58" s="316"/>
      <c r="D58" s="316"/>
      <c r="E58" s="317"/>
      <c r="F58" s="64"/>
      <c r="H58" s="72" t="s">
        <v>246</v>
      </c>
      <c r="I58" s="318" t="s">
        <v>204</v>
      </c>
      <c r="J58" s="319"/>
      <c r="K58" s="319"/>
      <c r="L58" s="319"/>
      <c r="M58" s="319"/>
      <c r="N58" s="319"/>
      <c r="O58" s="65"/>
    </row>
    <row r="59" spans="1:15" ht="12.75" customHeight="1">
      <c r="A59" s="70"/>
      <c r="B59" s="320" t="s">
        <v>247</v>
      </c>
      <c r="C59" s="321"/>
      <c r="D59" s="321"/>
      <c r="E59" s="322"/>
      <c r="F59" s="73"/>
      <c r="H59" s="70"/>
      <c r="I59" s="332" t="s">
        <v>247</v>
      </c>
      <c r="J59" s="339"/>
      <c r="K59" s="339"/>
      <c r="L59" s="339"/>
      <c r="M59" s="339"/>
      <c r="N59" s="339"/>
      <c r="O59" s="73"/>
    </row>
    <row r="60" spans="1:15" ht="12.75" customHeight="1">
      <c r="A60" s="72" t="s">
        <v>248</v>
      </c>
      <c r="B60" s="315" t="s">
        <v>201</v>
      </c>
      <c r="C60" s="316"/>
      <c r="D60" s="316"/>
      <c r="E60" s="317"/>
      <c r="F60" s="64"/>
      <c r="H60" s="72" t="s">
        <v>249</v>
      </c>
      <c r="I60" s="340" t="s">
        <v>201</v>
      </c>
      <c r="J60" s="333"/>
      <c r="K60" s="333"/>
      <c r="L60" s="333"/>
      <c r="M60" s="333"/>
      <c r="N60" s="333"/>
      <c r="O60" s="65"/>
    </row>
    <row r="61" spans="1:15" ht="12.75" customHeight="1">
      <c r="A61" s="72" t="s">
        <v>250</v>
      </c>
      <c r="B61" s="315" t="s">
        <v>204</v>
      </c>
      <c r="C61" s="316"/>
      <c r="D61" s="316"/>
      <c r="E61" s="317"/>
      <c r="F61" s="64"/>
      <c r="H61" s="72" t="s">
        <v>251</v>
      </c>
      <c r="I61" s="340" t="s">
        <v>204</v>
      </c>
      <c r="J61" s="333"/>
      <c r="K61" s="333"/>
      <c r="L61" s="333"/>
      <c r="M61" s="333"/>
      <c r="N61" s="333"/>
      <c r="O61" s="65"/>
    </row>
    <row r="62" spans="1:15" ht="12.75" customHeight="1">
      <c r="A62" s="71"/>
      <c r="B62" s="320" t="s">
        <v>252</v>
      </c>
      <c r="C62" s="321"/>
      <c r="D62" s="321"/>
      <c r="E62" s="322"/>
      <c r="F62" s="67"/>
      <c r="H62" s="71"/>
      <c r="I62" s="323" t="s">
        <v>252</v>
      </c>
      <c r="J62" s="324"/>
      <c r="K62" s="324"/>
      <c r="L62" s="324"/>
      <c r="M62" s="324"/>
      <c r="N62" s="319"/>
      <c r="O62" s="67"/>
    </row>
    <row r="63" spans="1:15" ht="12.75" customHeight="1">
      <c r="A63" s="70" t="s">
        <v>253</v>
      </c>
      <c r="B63" s="315" t="s">
        <v>201</v>
      </c>
      <c r="C63" s="316"/>
      <c r="D63" s="316"/>
      <c r="E63" s="317"/>
      <c r="F63" s="184">
        <v>31022</v>
      </c>
      <c r="H63" s="70" t="s">
        <v>254</v>
      </c>
      <c r="I63" s="318" t="s">
        <v>201</v>
      </c>
      <c r="J63" s="319"/>
      <c r="K63" s="319"/>
      <c r="L63" s="319"/>
      <c r="M63" s="319"/>
      <c r="N63" s="319"/>
      <c r="O63" s="65">
        <v>1147</v>
      </c>
    </row>
    <row r="64" spans="1:15" ht="13.5" customHeight="1" thickBot="1">
      <c r="A64" s="74" t="s">
        <v>255</v>
      </c>
      <c r="B64" s="334" t="s">
        <v>204</v>
      </c>
      <c r="C64" s="335"/>
      <c r="D64" s="335"/>
      <c r="E64" s="336"/>
      <c r="F64" s="75"/>
      <c r="H64" s="74" t="s">
        <v>256</v>
      </c>
      <c r="I64" s="337" t="s">
        <v>204</v>
      </c>
      <c r="J64" s="338"/>
      <c r="K64" s="338"/>
      <c r="L64" s="338"/>
      <c r="M64" s="338"/>
      <c r="N64" s="338"/>
      <c r="O64" s="76"/>
    </row>
    <row r="65" spans="1:15" ht="17.25" customHeight="1">
      <c r="A65" s="77"/>
      <c r="B65" s="78"/>
      <c r="C65" s="79"/>
      <c r="D65" s="79"/>
      <c r="E65" s="79"/>
      <c r="G65" s="79"/>
      <c r="H65" s="77"/>
      <c r="I65" s="78"/>
      <c r="J65" s="79"/>
      <c r="K65" s="79"/>
      <c r="L65" s="79"/>
      <c r="M65" s="79"/>
      <c r="N65" s="79"/>
      <c r="O65" s="79"/>
    </row>
    <row r="66" spans="1:15" ht="17.25" customHeight="1">
      <c r="A66" s="261" t="s">
        <v>186</v>
      </c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</row>
    <row r="67" spans="1:15" ht="15.75" customHeight="1" thickBot="1">
      <c r="A67" s="262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</row>
    <row r="68" spans="1:15" ht="15.75" thickBot="1">
      <c r="A68" s="264"/>
      <c r="B68" s="266" t="s">
        <v>17</v>
      </c>
      <c r="C68" s="267"/>
      <c r="D68" s="267"/>
      <c r="E68" s="267"/>
      <c r="F68" s="267"/>
      <c r="G68" s="267"/>
      <c r="H68" s="268"/>
      <c r="I68" s="25"/>
      <c r="J68" s="270" t="s">
        <v>18</v>
      </c>
      <c r="K68" s="271"/>
      <c r="L68" s="271"/>
      <c r="M68" s="271"/>
      <c r="N68" s="271"/>
      <c r="O68" s="272"/>
    </row>
    <row r="69" spans="1:15" ht="7.5" customHeight="1">
      <c r="A69" s="264"/>
      <c r="B69" s="273"/>
      <c r="C69" s="274"/>
      <c r="D69" s="274"/>
      <c r="E69" s="274"/>
      <c r="F69" s="274"/>
      <c r="G69" s="274"/>
      <c r="H69" s="275"/>
      <c r="I69" s="11"/>
      <c r="J69" s="17"/>
      <c r="K69" s="18"/>
      <c r="L69" s="18"/>
      <c r="M69" s="18"/>
      <c r="N69" s="18"/>
      <c r="O69" s="19"/>
    </row>
    <row r="70" spans="1:15" ht="17.25" customHeight="1" thickBot="1">
      <c r="A70" s="264"/>
      <c r="B70" s="27" t="s">
        <v>19</v>
      </c>
      <c r="C70" s="28" t="s">
        <v>20</v>
      </c>
      <c r="D70" s="29"/>
      <c r="E70" s="276" t="s">
        <v>21</v>
      </c>
      <c r="F70" s="276"/>
      <c r="G70" s="30" t="str">
        <f>[1]Info!$B$2</f>
        <v>920</v>
      </c>
      <c r="H70" s="9"/>
      <c r="I70" s="11"/>
      <c r="J70" s="277" t="s">
        <v>22</v>
      </c>
      <c r="K70" s="276"/>
      <c r="L70" s="276"/>
      <c r="M70" s="25"/>
      <c r="N70" s="30" t="str">
        <f>[1]Info!$B$3</f>
        <v>2013</v>
      </c>
      <c r="O70" s="9"/>
    </row>
    <row r="71" spans="1:15" ht="7.5" customHeight="1" thickBot="1">
      <c r="A71" s="264"/>
      <c r="B71" s="278"/>
      <c r="C71" s="279"/>
      <c r="D71" s="279"/>
      <c r="E71" s="279"/>
      <c r="F71" s="279"/>
      <c r="G71" s="279"/>
      <c r="H71" s="280"/>
      <c r="I71" s="11"/>
      <c r="J71" s="20"/>
      <c r="K71" s="21"/>
      <c r="L71" s="21"/>
      <c r="M71" s="21"/>
      <c r="N71" s="21"/>
      <c r="O71" s="22"/>
    </row>
    <row r="72" spans="1:15" ht="12" customHeight="1" thickBot="1">
      <c r="A72" s="265"/>
      <c r="B72" s="341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</row>
    <row r="73" spans="1:15" ht="16.5" thickBot="1">
      <c r="A73" s="80"/>
      <c r="B73" s="284" t="s">
        <v>257</v>
      </c>
      <c r="C73" s="285"/>
      <c r="D73" s="285"/>
      <c r="E73" s="285"/>
      <c r="F73" s="286"/>
      <c r="H73" s="80"/>
      <c r="I73" s="287" t="s">
        <v>258</v>
      </c>
      <c r="J73" s="288"/>
      <c r="K73" s="288"/>
      <c r="L73" s="288"/>
      <c r="M73" s="288"/>
      <c r="N73" s="288"/>
      <c r="O73" s="289"/>
    </row>
    <row r="74" spans="1:15" ht="16.5" hidden="1" thickBot="1">
      <c r="A74" s="14" t="s">
        <v>187</v>
      </c>
      <c r="B74" s="290"/>
      <c r="C74" s="291"/>
      <c r="D74" s="291"/>
      <c r="E74" s="291"/>
      <c r="F74" s="53" t="s">
        <v>198</v>
      </c>
      <c r="H74" s="14" t="s">
        <v>187</v>
      </c>
      <c r="I74" s="290"/>
      <c r="J74" s="291"/>
      <c r="K74" s="291"/>
      <c r="L74" s="291"/>
      <c r="M74" s="291"/>
      <c r="N74" s="291"/>
      <c r="O74" s="53" t="s">
        <v>198</v>
      </c>
    </row>
    <row r="75" spans="1:15" ht="18.75" hidden="1" thickBot="1">
      <c r="A75" s="55" t="s">
        <v>129</v>
      </c>
      <c r="B75" s="290"/>
      <c r="C75" s="291"/>
      <c r="D75" s="291"/>
      <c r="E75" s="291"/>
      <c r="F75" s="23">
        <v>0</v>
      </c>
      <c r="H75" s="56" t="s">
        <v>129</v>
      </c>
      <c r="I75" s="290"/>
      <c r="J75" s="291"/>
      <c r="K75" s="291"/>
      <c r="L75" s="291"/>
      <c r="M75" s="291"/>
      <c r="N75" s="291"/>
      <c r="O75" s="23">
        <v>0</v>
      </c>
    </row>
    <row r="76" spans="1:15" ht="18.75" hidden="1" thickBot="1">
      <c r="A76" s="55" t="s">
        <v>129</v>
      </c>
      <c r="B76" s="290"/>
      <c r="C76" s="291"/>
      <c r="D76" s="291"/>
      <c r="E76" s="291"/>
      <c r="F76" s="23">
        <v>0</v>
      </c>
      <c r="H76" s="56" t="s">
        <v>129</v>
      </c>
      <c r="I76" s="290"/>
      <c r="J76" s="291"/>
      <c r="K76" s="291"/>
      <c r="L76" s="291"/>
      <c r="M76" s="291"/>
      <c r="N76" s="291"/>
      <c r="O76" s="23">
        <v>0</v>
      </c>
    </row>
    <row r="77" spans="1:15" ht="18.75" hidden="1" thickBot="1">
      <c r="A77" s="55" t="s">
        <v>129</v>
      </c>
      <c r="B77" s="290"/>
      <c r="C77" s="291"/>
      <c r="D77" s="291"/>
      <c r="E77" s="291"/>
      <c r="F77" s="23">
        <v>0</v>
      </c>
      <c r="H77" s="56" t="s">
        <v>129</v>
      </c>
      <c r="I77" s="290"/>
      <c r="J77" s="291"/>
      <c r="K77" s="291"/>
      <c r="L77" s="291"/>
      <c r="M77" s="291"/>
      <c r="N77" s="291"/>
      <c r="O77" s="23">
        <v>0</v>
      </c>
    </row>
    <row r="78" spans="1:15" ht="18.75" hidden="1" thickBot="1">
      <c r="A78" s="55" t="s">
        <v>129</v>
      </c>
      <c r="B78" s="57"/>
      <c r="C78" s="58"/>
      <c r="D78" s="58"/>
      <c r="E78" s="58"/>
      <c r="F78" s="23">
        <v>0</v>
      </c>
      <c r="H78" s="56" t="s">
        <v>129</v>
      </c>
      <c r="I78" s="290"/>
      <c r="J78" s="291"/>
      <c r="K78" s="291"/>
      <c r="L78" s="291"/>
      <c r="M78" s="291"/>
      <c r="N78" s="291"/>
      <c r="O78" s="23">
        <v>0</v>
      </c>
    </row>
    <row r="79" spans="1:15" ht="27" customHeight="1">
      <c r="A79" s="81" t="s">
        <v>259</v>
      </c>
      <c r="B79" s="350" t="s">
        <v>260</v>
      </c>
      <c r="C79" s="351"/>
      <c r="D79" s="351"/>
      <c r="E79" s="352"/>
      <c r="F79" s="82"/>
      <c r="H79" s="83"/>
      <c r="I79" s="328" t="s">
        <v>261</v>
      </c>
      <c r="J79" s="329"/>
      <c r="K79" s="329"/>
      <c r="L79" s="329"/>
      <c r="M79" s="329"/>
      <c r="N79" s="330"/>
      <c r="O79" s="62"/>
    </row>
    <row r="80" spans="1:15" ht="16.149999999999999" customHeight="1">
      <c r="A80" s="63" t="s">
        <v>262</v>
      </c>
      <c r="B80" s="342" t="s">
        <v>263</v>
      </c>
      <c r="C80" s="343"/>
      <c r="D80" s="343"/>
      <c r="E80" s="344"/>
      <c r="F80" s="84"/>
      <c r="H80" s="63" t="s">
        <v>264</v>
      </c>
      <c r="I80" s="345" t="s">
        <v>265</v>
      </c>
      <c r="J80" s="346"/>
      <c r="K80" s="346"/>
      <c r="L80" s="346"/>
      <c r="M80" s="346"/>
      <c r="N80" s="346"/>
      <c r="O80" s="65"/>
    </row>
    <row r="81" spans="1:15" ht="19.899999999999999" customHeight="1" thickBot="1">
      <c r="A81" s="85" t="s">
        <v>266</v>
      </c>
      <c r="B81" s="347" t="s">
        <v>267</v>
      </c>
      <c r="C81" s="348"/>
      <c r="D81" s="348"/>
      <c r="E81" s="349"/>
      <c r="F81" s="86"/>
      <c r="H81" s="63" t="s">
        <v>268</v>
      </c>
      <c r="I81" s="345" t="s">
        <v>269</v>
      </c>
      <c r="J81" s="346"/>
      <c r="K81" s="346"/>
      <c r="L81" s="346"/>
      <c r="M81" s="346"/>
      <c r="N81" s="346"/>
      <c r="O81" s="65"/>
    </row>
    <row r="82" spans="1:15">
      <c r="A82" s="87"/>
      <c r="B82" s="88"/>
      <c r="C82" s="88"/>
      <c r="D82" s="88"/>
      <c r="E82" s="88"/>
      <c r="F82" s="89"/>
      <c r="H82" s="59" t="s">
        <v>270</v>
      </c>
      <c r="I82" s="345" t="s">
        <v>271</v>
      </c>
      <c r="J82" s="346"/>
      <c r="K82" s="346"/>
      <c r="L82" s="346"/>
      <c r="M82" s="346"/>
      <c r="N82" s="346"/>
      <c r="O82" s="65"/>
    </row>
    <row r="83" spans="1:15">
      <c r="H83" s="59" t="s">
        <v>272</v>
      </c>
      <c r="I83" s="345" t="s">
        <v>273</v>
      </c>
      <c r="J83" s="346"/>
      <c r="K83" s="346"/>
      <c r="L83" s="346"/>
      <c r="M83" s="346"/>
      <c r="N83" s="346"/>
      <c r="O83" s="65"/>
    </row>
    <row r="84" spans="1:15" ht="15" customHeight="1">
      <c r="A84" s="87"/>
      <c r="B84" s="88"/>
      <c r="C84" s="88"/>
      <c r="D84" s="88"/>
      <c r="E84" s="88"/>
      <c r="F84" s="89"/>
      <c r="H84" s="70" t="s">
        <v>274</v>
      </c>
      <c r="I84" s="345" t="s">
        <v>275</v>
      </c>
      <c r="J84" s="346"/>
      <c r="K84" s="346"/>
      <c r="L84" s="346"/>
      <c r="M84" s="346"/>
      <c r="N84" s="346"/>
      <c r="O84" s="65"/>
    </row>
    <row r="85" spans="1:15" ht="31.15" customHeight="1" thickBot="1">
      <c r="A85" s="77"/>
      <c r="B85" s="78"/>
      <c r="C85" s="79"/>
      <c r="D85" s="79"/>
      <c r="E85" s="79"/>
      <c r="F85" s="79"/>
      <c r="H85" s="70" t="s">
        <v>276</v>
      </c>
      <c r="I85" s="345" t="s">
        <v>277</v>
      </c>
      <c r="J85" s="346"/>
      <c r="K85" s="346"/>
      <c r="L85" s="346"/>
      <c r="M85" s="346"/>
      <c r="N85" s="346"/>
      <c r="O85" s="65"/>
    </row>
    <row r="86" spans="1:15" ht="33" customHeight="1" thickBot="1">
      <c r="A86" s="90"/>
      <c r="B86" s="284" t="s">
        <v>278</v>
      </c>
      <c r="C86" s="285"/>
      <c r="D86" s="285"/>
      <c r="E86" s="285"/>
      <c r="F86" s="286"/>
      <c r="H86" s="71" t="s">
        <v>279</v>
      </c>
      <c r="I86" s="345" t="s">
        <v>280</v>
      </c>
      <c r="J86" s="346"/>
      <c r="K86" s="346"/>
      <c r="L86" s="346"/>
      <c r="M86" s="346"/>
      <c r="N86" s="346"/>
      <c r="O86" s="65"/>
    </row>
    <row r="87" spans="1:15">
      <c r="A87" s="91" t="s">
        <v>281</v>
      </c>
      <c r="B87" s="350" t="s">
        <v>282</v>
      </c>
      <c r="C87" s="351"/>
      <c r="D87" s="351"/>
      <c r="E87" s="352"/>
      <c r="F87" s="92"/>
      <c r="H87" s="70"/>
      <c r="I87" s="323" t="s">
        <v>283</v>
      </c>
      <c r="J87" s="356"/>
      <c r="K87" s="356"/>
      <c r="L87" s="356"/>
      <c r="M87" s="356"/>
      <c r="N87" s="356"/>
      <c r="O87" s="69"/>
    </row>
    <row r="88" spans="1:15">
      <c r="A88" s="93" t="s">
        <v>284</v>
      </c>
      <c r="B88" s="342" t="s">
        <v>285</v>
      </c>
      <c r="C88" s="343"/>
      <c r="D88" s="343"/>
      <c r="E88" s="344"/>
      <c r="F88" s="94"/>
      <c r="H88" s="70" t="s">
        <v>286</v>
      </c>
      <c r="I88" s="345" t="s">
        <v>287</v>
      </c>
      <c r="J88" s="346"/>
      <c r="K88" s="346"/>
      <c r="L88" s="346"/>
      <c r="M88" s="346"/>
      <c r="N88" s="346"/>
      <c r="O88" s="65"/>
    </row>
    <row r="89" spans="1:15" ht="15.75" thickBot="1">
      <c r="A89" s="95" t="s">
        <v>288</v>
      </c>
      <c r="B89" s="353" t="s">
        <v>289</v>
      </c>
      <c r="C89" s="354"/>
      <c r="D89" s="354"/>
      <c r="E89" s="355"/>
      <c r="F89" s="96"/>
      <c r="H89" s="71" t="s">
        <v>290</v>
      </c>
      <c r="I89" s="345" t="s">
        <v>291</v>
      </c>
      <c r="J89" s="346"/>
      <c r="K89" s="346"/>
      <c r="L89" s="346"/>
      <c r="M89" s="346"/>
      <c r="N89" s="346"/>
      <c r="O89" s="65"/>
    </row>
    <row r="90" spans="1:15">
      <c r="A90" s="97"/>
      <c r="B90" s="98"/>
      <c r="C90" s="98"/>
      <c r="D90" s="98"/>
      <c r="E90" s="98"/>
      <c r="F90" s="99"/>
      <c r="H90" s="70" t="s">
        <v>292</v>
      </c>
      <c r="I90" s="345" t="s">
        <v>293</v>
      </c>
      <c r="J90" s="346"/>
      <c r="K90" s="346"/>
      <c r="L90" s="346"/>
      <c r="M90" s="346"/>
      <c r="N90" s="346"/>
      <c r="O90" s="65"/>
    </row>
    <row r="91" spans="1:15">
      <c r="H91" s="70" t="s">
        <v>294</v>
      </c>
      <c r="I91" s="345" t="s">
        <v>295</v>
      </c>
      <c r="J91" s="346"/>
      <c r="K91" s="346"/>
      <c r="L91" s="346"/>
      <c r="M91" s="346"/>
      <c r="N91" s="346"/>
      <c r="O91" s="65"/>
    </row>
    <row r="92" spans="1:15">
      <c r="A92" s="100"/>
      <c r="B92" s="362"/>
      <c r="C92" s="362"/>
      <c r="D92" s="362"/>
      <c r="E92" s="362"/>
      <c r="F92" s="362"/>
      <c r="G92" s="79"/>
      <c r="H92" s="71" t="s">
        <v>296</v>
      </c>
      <c r="I92" s="345" t="s">
        <v>297</v>
      </c>
      <c r="J92" s="346"/>
      <c r="K92" s="346"/>
      <c r="L92" s="346"/>
      <c r="M92" s="346"/>
      <c r="N92" s="346"/>
      <c r="O92" s="65"/>
    </row>
    <row r="93" spans="1:15">
      <c r="A93" s="77"/>
      <c r="F93" s="101"/>
      <c r="G93" s="79"/>
      <c r="H93" s="70" t="s">
        <v>298</v>
      </c>
      <c r="I93" s="345" t="s">
        <v>299</v>
      </c>
      <c r="J93" s="346"/>
      <c r="K93" s="346"/>
      <c r="L93" s="346"/>
      <c r="M93" s="346"/>
      <c r="N93" s="346"/>
      <c r="O93" s="65"/>
    </row>
    <row r="94" spans="1:15">
      <c r="A94" s="77"/>
      <c r="B94" s="102"/>
      <c r="F94" s="79"/>
      <c r="G94" s="79"/>
      <c r="H94" s="70" t="s">
        <v>300</v>
      </c>
      <c r="I94" s="345" t="s">
        <v>301</v>
      </c>
      <c r="J94" s="346"/>
      <c r="K94" s="346"/>
      <c r="L94" s="346"/>
      <c r="M94" s="346"/>
      <c r="N94" s="346"/>
      <c r="O94" s="65"/>
    </row>
    <row r="95" spans="1:15">
      <c r="A95" s="100"/>
      <c r="B95" s="78"/>
      <c r="F95" s="79"/>
      <c r="G95" s="79"/>
      <c r="H95" s="71" t="s">
        <v>302</v>
      </c>
      <c r="I95" s="345" t="s">
        <v>303</v>
      </c>
      <c r="J95" s="346"/>
      <c r="K95" s="346"/>
      <c r="L95" s="346"/>
      <c r="M95" s="346"/>
      <c r="N95" s="346"/>
      <c r="O95" s="65"/>
    </row>
    <row r="96" spans="1:15" ht="15.75" thickBot="1">
      <c r="A96" s="77"/>
      <c r="B96" s="362"/>
      <c r="C96" s="363"/>
      <c r="D96" s="363"/>
      <c r="E96" s="363"/>
      <c r="F96" s="363"/>
      <c r="G96" s="79"/>
      <c r="H96" s="103" t="s">
        <v>304</v>
      </c>
      <c r="I96" s="364" t="s">
        <v>305</v>
      </c>
      <c r="J96" s="365"/>
      <c r="K96" s="365"/>
      <c r="L96" s="365"/>
      <c r="M96" s="365"/>
      <c r="N96" s="365"/>
      <c r="O96" s="104"/>
    </row>
    <row r="97" spans="1:15" ht="15.75" thickBot="1">
      <c r="A97" s="77"/>
      <c r="B97" s="11"/>
      <c r="C97" s="11"/>
      <c r="D97" s="11"/>
      <c r="E97" s="11"/>
      <c r="F97" s="11"/>
      <c r="G97" s="79"/>
      <c r="H97" s="105" t="s">
        <v>306</v>
      </c>
      <c r="I97" s="357" t="s">
        <v>307</v>
      </c>
      <c r="J97" s="358"/>
      <c r="K97" s="358"/>
      <c r="L97" s="358"/>
      <c r="M97" s="358"/>
      <c r="N97" s="358"/>
      <c r="O97" s="106">
        <f>SUM(O80:O96)</f>
        <v>0</v>
      </c>
    </row>
    <row r="98" spans="1:1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1:1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2.75" customHeight="1">
      <c r="B100" s="359" t="s">
        <v>113</v>
      </c>
      <c r="C100" s="359"/>
      <c r="D100" s="359"/>
      <c r="E100" s="359"/>
      <c r="F100" s="359"/>
      <c r="G100" s="11"/>
      <c r="H100" s="11"/>
      <c r="I100" s="11"/>
      <c r="J100" s="11"/>
      <c r="K100" s="11"/>
      <c r="L100" s="360" t="s">
        <v>308</v>
      </c>
      <c r="M100" s="360"/>
      <c r="N100" s="360"/>
      <c r="O100" s="11"/>
    </row>
    <row r="101" spans="1:15">
      <c r="B101" s="15"/>
      <c r="C101" s="15"/>
      <c r="D101" s="15"/>
      <c r="E101" s="11"/>
      <c r="F101" s="11"/>
      <c r="G101" s="11"/>
      <c r="H101" s="11"/>
      <c r="I101" s="11"/>
      <c r="J101" s="11"/>
      <c r="K101" s="11"/>
      <c r="L101" s="79"/>
      <c r="M101" s="79"/>
      <c r="N101" s="79"/>
      <c r="O101" s="11"/>
    </row>
    <row r="102" spans="1:15">
      <c r="B102" s="361"/>
      <c r="C102" s="361"/>
      <c r="D102" s="361"/>
      <c r="E102" s="361"/>
      <c r="F102" s="361"/>
      <c r="G102" s="11"/>
      <c r="H102" s="11"/>
      <c r="I102" s="11"/>
      <c r="J102" s="11"/>
      <c r="K102" s="11"/>
      <c r="L102" s="107"/>
      <c r="M102" s="107"/>
      <c r="N102" s="107"/>
      <c r="O102" s="11"/>
    </row>
    <row r="103" spans="1:1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2:15"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2:15"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2: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2:15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2:15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2:15"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2:15"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2:15"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2:15"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2:15"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2:15"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2:1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2:15"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2:15"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2:15"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2:15"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2:15"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2:15"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2:15"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2:15"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2:15"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2:15"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2:15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2:15"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2:15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2:15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2:15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2:15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2:15"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2:15"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2:15"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2:15"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2:15"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2:15"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2:15"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2:15"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2:15"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2:15"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2:15"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2:15"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2:15"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2:15"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2:15"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2:15"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2:15">
      <c r="G162" s="11"/>
      <c r="H162" s="11"/>
      <c r="I162" s="11"/>
      <c r="J162" s="11"/>
      <c r="K162" s="11"/>
      <c r="L162" s="11"/>
      <c r="M162" s="11"/>
      <c r="N162" s="11"/>
      <c r="O162" s="11"/>
    </row>
  </sheetData>
  <mergeCells count="160">
    <mergeCell ref="I97:N97"/>
    <mergeCell ref="B100:F100"/>
    <mergeCell ref="L100:N100"/>
    <mergeCell ref="B102:F102"/>
    <mergeCell ref="B92:F92"/>
    <mergeCell ref="I92:N92"/>
    <mergeCell ref="I93:N93"/>
    <mergeCell ref="I94:N94"/>
    <mergeCell ref="I95:N95"/>
    <mergeCell ref="B96:F96"/>
    <mergeCell ref="I96:N96"/>
    <mergeCell ref="B88:E88"/>
    <mergeCell ref="I88:N88"/>
    <mergeCell ref="B89:E89"/>
    <mergeCell ref="I89:N89"/>
    <mergeCell ref="I90:N90"/>
    <mergeCell ref="I91:N91"/>
    <mergeCell ref="I84:N84"/>
    <mergeCell ref="I85:N85"/>
    <mergeCell ref="B86:F86"/>
    <mergeCell ref="I86:N86"/>
    <mergeCell ref="B87:E87"/>
    <mergeCell ref="I87:N87"/>
    <mergeCell ref="B80:E80"/>
    <mergeCell ref="I80:N80"/>
    <mergeCell ref="B81:E81"/>
    <mergeCell ref="I81:N81"/>
    <mergeCell ref="I82:N82"/>
    <mergeCell ref="I83:N83"/>
    <mergeCell ref="B76:E76"/>
    <mergeCell ref="I76:N76"/>
    <mergeCell ref="B77:E77"/>
    <mergeCell ref="I77:N77"/>
    <mergeCell ref="I78:N78"/>
    <mergeCell ref="B79:E79"/>
    <mergeCell ref="I79:N79"/>
    <mergeCell ref="B73:F73"/>
    <mergeCell ref="I73:O73"/>
    <mergeCell ref="B74:E74"/>
    <mergeCell ref="I74:N74"/>
    <mergeCell ref="B75:E75"/>
    <mergeCell ref="I75:N75"/>
    <mergeCell ref="A66:O66"/>
    <mergeCell ref="A67:O67"/>
    <mergeCell ref="A68:A72"/>
    <mergeCell ref="B68:H68"/>
    <mergeCell ref="J68:O68"/>
    <mergeCell ref="B69:H69"/>
    <mergeCell ref="E70:F70"/>
    <mergeCell ref="J70:L70"/>
    <mergeCell ref="B71:H71"/>
    <mergeCell ref="B72:O72"/>
    <mergeCell ref="B62:E62"/>
    <mergeCell ref="I62:N62"/>
    <mergeCell ref="B63:E63"/>
    <mergeCell ref="I63:N63"/>
    <mergeCell ref="B64:E64"/>
    <mergeCell ref="I64:N64"/>
    <mergeCell ref="B59:E59"/>
    <mergeCell ref="I59:N59"/>
    <mergeCell ref="B60:E60"/>
    <mergeCell ref="I60:N60"/>
    <mergeCell ref="B61:E61"/>
    <mergeCell ref="I61:N61"/>
    <mergeCell ref="B56:E56"/>
    <mergeCell ref="I56:N56"/>
    <mergeCell ref="B57:E57"/>
    <mergeCell ref="I57:N57"/>
    <mergeCell ref="B58:E58"/>
    <mergeCell ref="I58:N58"/>
    <mergeCell ref="B53:E53"/>
    <mergeCell ref="I53:N53"/>
    <mergeCell ref="B54:E54"/>
    <mergeCell ref="I54:N54"/>
    <mergeCell ref="B55:E55"/>
    <mergeCell ref="I55:N55"/>
    <mergeCell ref="B50:E50"/>
    <mergeCell ref="I50:N50"/>
    <mergeCell ref="B51:E51"/>
    <mergeCell ref="I51:N51"/>
    <mergeCell ref="B52:E52"/>
    <mergeCell ref="I52:N52"/>
    <mergeCell ref="B47:E47"/>
    <mergeCell ref="I47:N47"/>
    <mergeCell ref="B48:E48"/>
    <mergeCell ref="I48:N48"/>
    <mergeCell ref="B49:E49"/>
    <mergeCell ref="I49:N49"/>
    <mergeCell ref="B44:E44"/>
    <mergeCell ref="I44:N44"/>
    <mergeCell ref="B45:E45"/>
    <mergeCell ref="I45:N45"/>
    <mergeCell ref="B46:E46"/>
    <mergeCell ref="I46:N46"/>
    <mergeCell ref="B41:E41"/>
    <mergeCell ref="I41:N41"/>
    <mergeCell ref="B42:E42"/>
    <mergeCell ref="I42:N42"/>
    <mergeCell ref="B43:E43"/>
    <mergeCell ref="I43:N43"/>
    <mergeCell ref="B38:E38"/>
    <mergeCell ref="I38:N38"/>
    <mergeCell ref="B39:E39"/>
    <mergeCell ref="I39:N39"/>
    <mergeCell ref="B40:E40"/>
    <mergeCell ref="I40:N40"/>
    <mergeCell ref="B35:E35"/>
    <mergeCell ref="I35:N35"/>
    <mergeCell ref="B36:E36"/>
    <mergeCell ref="I36:N36"/>
    <mergeCell ref="B37:E37"/>
    <mergeCell ref="I37:N37"/>
    <mergeCell ref="B32:E32"/>
    <mergeCell ref="I32:N32"/>
    <mergeCell ref="B33:E33"/>
    <mergeCell ref="I33:N33"/>
    <mergeCell ref="B34:E34"/>
    <mergeCell ref="I34:N34"/>
    <mergeCell ref="B28:E28"/>
    <mergeCell ref="I28:N28"/>
    <mergeCell ref="B29:E29"/>
    <mergeCell ref="I29:N29"/>
    <mergeCell ref="I30:N30"/>
    <mergeCell ref="B31:E31"/>
    <mergeCell ref="I31:N31"/>
    <mergeCell ref="A24:O24"/>
    <mergeCell ref="B25:F25"/>
    <mergeCell ref="I25:O25"/>
    <mergeCell ref="B26:E26"/>
    <mergeCell ref="I26:N26"/>
    <mergeCell ref="B27:E27"/>
    <mergeCell ref="I27:N27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B3" sqref="B3:M14"/>
    </sheetView>
  </sheetViews>
  <sheetFormatPr defaultRowHeight="15"/>
  <cols>
    <col min="1" max="1" width="88.42578125" bestFit="1" customWidth="1"/>
    <col min="2" max="2" width="9.5703125" bestFit="1" customWidth="1"/>
    <col min="3" max="5" width="9.28515625" bestFit="1" customWidth="1"/>
    <col min="6" max="6" width="9.5703125" bestFit="1" customWidth="1"/>
    <col min="7" max="7" width="10.5703125" bestFit="1" customWidth="1"/>
    <col min="8" max="8" width="9.28515625" bestFit="1" customWidth="1"/>
    <col min="9" max="9" width="9.5703125" bestFit="1" customWidth="1"/>
    <col min="10" max="12" width="9.28515625" bestFit="1" customWidth="1"/>
    <col min="13" max="13" width="9.5703125" bestFit="1" customWidth="1"/>
    <col min="14" max="14" width="10.5703125" bestFit="1" customWidth="1"/>
  </cols>
  <sheetData>
    <row r="1" spans="1:14" s="115" customFormat="1" ht="90">
      <c r="A1" s="116"/>
      <c r="B1" s="116" t="s">
        <v>309</v>
      </c>
      <c r="C1" s="116" t="s">
        <v>310</v>
      </c>
      <c r="D1" s="116" t="s">
        <v>311</v>
      </c>
      <c r="E1" s="116" t="s">
        <v>312</v>
      </c>
      <c r="F1" s="116" t="s">
        <v>313</v>
      </c>
      <c r="G1" s="116" t="s">
        <v>314</v>
      </c>
      <c r="H1" s="116" t="s">
        <v>315</v>
      </c>
      <c r="I1" s="116" t="s">
        <v>316</v>
      </c>
      <c r="J1" s="116" t="s">
        <v>317</v>
      </c>
      <c r="K1" s="116" t="s">
        <v>318</v>
      </c>
      <c r="L1" s="116" t="s">
        <v>319</v>
      </c>
      <c r="M1" s="116" t="s">
        <v>320</v>
      </c>
      <c r="N1" s="116"/>
    </row>
    <row r="2" spans="1:14" s="114" customFormat="1" ht="24" customHeight="1">
      <c r="A2" s="117"/>
      <c r="B2" s="117">
        <v>1000</v>
      </c>
      <c r="C2" s="117">
        <v>1500</v>
      </c>
      <c r="D2" s="117">
        <v>2000</v>
      </c>
      <c r="E2" s="117">
        <v>2500</v>
      </c>
      <c r="F2" s="117">
        <v>3000</v>
      </c>
      <c r="G2" s="117">
        <v>3500</v>
      </c>
      <c r="H2" s="117">
        <v>4000</v>
      </c>
      <c r="I2" s="117">
        <v>4500</v>
      </c>
      <c r="J2" s="117">
        <v>5000</v>
      </c>
      <c r="K2" s="117">
        <v>5500</v>
      </c>
      <c r="L2" s="117">
        <v>6000</v>
      </c>
      <c r="M2" s="117">
        <v>6500</v>
      </c>
      <c r="N2" s="117"/>
    </row>
    <row r="3" spans="1:14" s="114" customFormat="1" ht="24" customHeight="1">
      <c r="A3" s="117" t="s">
        <v>321</v>
      </c>
      <c r="B3" s="118">
        <v>2933</v>
      </c>
      <c r="C3" s="118">
        <v>76</v>
      </c>
      <c r="D3" s="118">
        <v>231</v>
      </c>
      <c r="E3" s="118">
        <v>869</v>
      </c>
      <c r="F3" s="118">
        <v>3895</v>
      </c>
      <c r="G3" s="118">
        <v>15640</v>
      </c>
      <c r="H3" s="118">
        <v>0</v>
      </c>
      <c r="I3" s="118">
        <v>1379</v>
      </c>
      <c r="J3" s="118">
        <v>416</v>
      </c>
      <c r="K3" s="118">
        <v>843</v>
      </c>
      <c r="L3" s="118">
        <v>133</v>
      </c>
      <c r="M3" s="118">
        <v>4160</v>
      </c>
      <c r="N3" s="118">
        <v>30575</v>
      </c>
    </row>
    <row r="4" spans="1:14" s="114" customFormat="1" ht="24" customHeight="1">
      <c r="A4" s="117" t="s">
        <v>322</v>
      </c>
      <c r="B4" s="118">
        <v>62</v>
      </c>
      <c r="C4" s="118">
        <v>5</v>
      </c>
      <c r="D4" s="118">
        <v>8</v>
      </c>
      <c r="E4" s="118">
        <v>31</v>
      </c>
      <c r="F4" s="118">
        <v>107</v>
      </c>
      <c r="G4" s="118">
        <v>-124</v>
      </c>
      <c r="H4" s="118">
        <v>0</v>
      </c>
      <c r="I4" s="118">
        <v>26</v>
      </c>
      <c r="J4" s="118">
        <v>4</v>
      </c>
      <c r="K4" s="118">
        <v>32</v>
      </c>
      <c r="L4" s="118">
        <v>1</v>
      </c>
      <c r="M4" s="118">
        <v>25</v>
      </c>
      <c r="N4" s="118">
        <v>177</v>
      </c>
    </row>
    <row r="5" spans="1:14" s="114" customFormat="1" ht="24" customHeight="1">
      <c r="A5" s="117" t="s">
        <v>323</v>
      </c>
      <c r="B5" s="118">
        <v>5</v>
      </c>
      <c r="C5" s="118">
        <v>2</v>
      </c>
      <c r="D5" s="118">
        <v>0</v>
      </c>
      <c r="E5" s="118">
        <v>0</v>
      </c>
      <c r="F5" s="118">
        <v>9</v>
      </c>
      <c r="G5" s="118">
        <v>137</v>
      </c>
      <c r="H5" s="118">
        <v>0</v>
      </c>
      <c r="I5" s="118">
        <v>3</v>
      </c>
      <c r="J5" s="118">
        <v>2</v>
      </c>
      <c r="K5" s="118">
        <v>2</v>
      </c>
      <c r="L5" s="118">
        <v>1</v>
      </c>
      <c r="M5" s="118">
        <v>25</v>
      </c>
      <c r="N5" s="118">
        <v>186</v>
      </c>
    </row>
    <row r="6" spans="1:14" s="114" customFormat="1" ht="24" customHeight="1">
      <c r="A6" s="117" t="s">
        <v>324</v>
      </c>
      <c r="B6" s="118">
        <v>868</v>
      </c>
      <c r="C6" s="118">
        <v>-1</v>
      </c>
      <c r="D6" s="118">
        <v>0</v>
      </c>
      <c r="E6" s="118">
        <v>1</v>
      </c>
      <c r="F6" s="118">
        <v>39</v>
      </c>
      <c r="G6" s="118">
        <v>13</v>
      </c>
      <c r="H6" s="118">
        <v>0</v>
      </c>
      <c r="I6" s="118">
        <v>10</v>
      </c>
      <c r="J6" s="118">
        <v>6</v>
      </c>
      <c r="K6" s="118">
        <v>4</v>
      </c>
      <c r="L6" s="118">
        <v>2</v>
      </c>
      <c r="M6" s="118">
        <v>77</v>
      </c>
      <c r="N6" s="118">
        <v>1019</v>
      </c>
    </row>
    <row r="7" spans="1:14" s="114" customFormat="1" ht="24" customHeight="1">
      <c r="A7" s="117" t="s">
        <v>325</v>
      </c>
      <c r="B7" s="118">
        <v>1473</v>
      </c>
      <c r="C7" s="118">
        <v>41</v>
      </c>
      <c r="D7" s="118">
        <v>427</v>
      </c>
      <c r="E7" s="118">
        <v>265</v>
      </c>
      <c r="F7" s="118">
        <v>1669</v>
      </c>
      <c r="G7" s="118">
        <v>7305</v>
      </c>
      <c r="H7" s="118">
        <v>0</v>
      </c>
      <c r="I7" s="118">
        <v>539</v>
      </c>
      <c r="J7" s="118">
        <v>192</v>
      </c>
      <c r="K7" s="118">
        <v>704</v>
      </c>
      <c r="L7" s="118">
        <v>67</v>
      </c>
      <c r="M7" s="118">
        <v>2156</v>
      </c>
      <c r="N7" s="118">
        <v>14838</v>
      </c>
    </row>
    <row r="8" spans="1:14" s="114" customFormat="1" ht="24" customHeight="1">
      <c r="A8" s="117" t="s">
        <v>326</v>
      </c>
      <c r="B8" s="118">
        <v>7</v>
      </c>
      <c r="C8" s="118">
        <v>2</v>
      </c>
      <c r="D8" s="118">
        <v>0</v>
      </c>
      <c r="E8" s="118">
        <v>1</v>
      </c>
      <c r="F8" s="118">
        <v>89</v>
      </c>
      <c r="G8" s="118">
        <v>181</v>
      </c>
      <c r="H8" s="118">
        <v>0</v>
      </c>
      <c r="I8" s="118">
        <v>72</v>
      </c>
      <c r="J8" s="118">
        <v>5</v>
      </c>
      <c r="K8" s="118">
        <v>11</v>
      </c>
      <c r="L8" s="118">
        <v>2</v>
      </c>
      <c r="M8" s="118">
        <v>58</v>
      </c>
      <c r="N8" s="118">
        <v>428</v>
      </c>
    </row>
    <row r="9" spans="1:14" s="114" customFormat="1" ht="24" customHeight="1">
      <c r="A9" s="117" t="s">
        <v>327</v>
      </c>
      <c r="B9" s="118">
        <v>252</v>
      </c>
      <c r="C9" s="118">
        <v>5</v>
      </c>
      <c r="D9" s="118">
        <v>7</v>
      </c>
      <c r="E9" s="118">
        <v>638</v>
      </c>
      <c r="F9" s="118">
        <v>1322</v>
      </c>
      <c r="G9" s="118">
        <v>894</v>
      </c>
      <c r="H9" s="118">
        <v>0</v>
      </c>
      <c r="I9" s="118">
        <v>380</v>
      </c>
      <c r="J9" s="118">
        <v>47</v>
      </c>
      <c r="K9" s="118">
        <v>21</v>
      </c>
      <c r="L9" s="118">
        <v>18</v>
      </c>
      <c r="M9" s="118">
        <v>562</v>
      </c>
      <c r="N9" s="118">
        <v>4146</v>
      </c>
    </row>
    <row r="10" spans="1:14" s="114" customFormat="1" ht="24" customHeight="1">
      <c r="A10" s="117" t="s">
        <v>328</v>
      </c>
      <c r="B10" s="118">
        <v>170</v>
      </c>
      <c r="C10" s="118">
        <v>9</v>
      </c>
      <c r="D10" s="118">
        <v>14</v>
      </c>
      <c r="E10" s="118">
        <v>99</v>
      </c>
      <c r="F10" s="118">
        <v>384</v>
      </c>
      <c r="G10" s="118">
        <v>830</v>
      </c>
      <c r="H10" s="118">
        <v>0</v>
      </c>
      <c r="I10" s="118">
        <v>265</v>
      </c>
      <c r="J10" s="118">
        <v>24</v>
      </c>
      <c r="K10" s="118">
        <v>28</v>
      </c>
      <c r="L10" s="118">
        <v>9</v>
      </c>
      <c r="M10" s="118">
        <v>288</v>
      </c>
      <c r="N10" s="118">
        <v>2120</v>
      </c>
    </row>
    <row r="11" spans="1:14" s="114" customFormat="1" ht="24" customHeight="1">
      <c r="A11" s="117" t="s">
        <v>109</v>
      </c>
      <c r="B11" s="118">
        <v>198</v>
      </c>
      <c r="C11" s="118">
        <v>11</v>
      </c>
      <c r="D11" s="118">
        <v>47</v>
      </c>
      <c r="E11" s="118">
        <v>103</v>
      </c>
      <c r="F11" s="118">
        <v>813</v>
      </c>
      <c r="G11" s="118">
        <v>2239</v>
      </c>
      <c r="H11" s="118">
        <v>0</v>
      </c>
      <c r="I11" s="118">
        <v>307</v>
      </c>
      <c r="J11" s="118">
        <v>50</v>
      </c>
      <c r="K11" s="118">
        <v>64</v>
      </c>
      <c r="L11" s="118">
        <v>19</v>
      </c>
      <c r="M11" s="118">
        <v>605</v>
      </c>
      <c r="N11" s="118">
        <v>4456</v>
      </c>
    </row>
    <row r="12" spans="1:14" s="114" customFormat="1" ht="24" customHeight="1">
      <c r="A12" s="117" t="s">
        <v>329</v>
      </c>
      <c r="B12" s="118">
        <v>429</v>
      </c>
      <c r="C12" s="118">
        <v>14</v>
      </c>
      <c r="D12" s="118">
        <v>0</v>
      </c>
      <c r="E12" s="118">
        <v>13</v>
      </c>
      <c r="F12" s="118">
        <v>364</v>
      </c>
      <c r="G12" s="118">
        <v>2383</v>
      </c>
      <c r="H12" s="118">
        <v>0</v>
      </c>
      <c r="I12" s="118">
        <v>324</v>
      </c>
      <c r="J12" s="118">
        <v>71</v>
      </c>
      <c r="K12" s="118">
        <v>152</v>
      </c>
      <c r="L12" s="118">
        <v>19</v>
      </c>
      <c r="M12" s="118">
        <v>597</v>
      </c>
      <c r="N12" s="118">
        <v>4366</v>
      </c>
    </row>
    <row r="13" spans="1:14" s="114" customFormat="1" ht="24" customHeight="1">
      <c r="A13" s="117" t="s">
        <v>330</v>
      </c>
      <c r="B13" s="118">
        <v>538</v>
      </c>
      <c r="C13" s="118">
        <v>5</v>
      </c>
      <c r="D13" s="118">
        <v>0</v>
      </c>
      <c r="E13" s="118">
        <v>9</v>
      </c>
      <c r="F13" s="118">
        <v>97</v>
      </c>
      <c r="G13" s="118">
        <v>404</v>
      </c>
      <c r="H13" s="118">
        <v>0</v>
      </c>
      <c r="I13" s="118">
        <v>73</v>
      </c>
      <c r="J13" s="118">
        <v>15</v>
      </c>
      <c r="K13" s="118">
        <v>19</v>
      </c>
      <c r="L13" s="118">
        <v>6</v>
      </c>
      <c r="M13" s="118">
        <v>187</v>
      </c>
      <c r="N13" s="118">
        <v>1353</v>
      </c>
    </row>
    <row r="14" spans="1:14" s="114" customFormat="1" ht="24" customHeight="1">
      <c r="A14" s="117" t="s">
        <v>331</v>
      </c>
      <c r="B14" s="118">
        <v>253</v>
      </c>
      <c r="C14" s="118">
        <v>14</v>
      </c>
      <c r="D14" s="118">
        <v>0</v>
      </c>
      <c r="E14" s="118">
        <v>19</v>
      </c>
      <c r="F14" s="118">
        <v>518</v>
      </c>
      <c r="G14" s="118">
        <v>1235</v>
      </c>
      <c r="H14" s="118">
        <v>0</v>
      </c>
      <c r="I14" s="118">
        <v>115</v>
      </c>
      <c r="J14" s="118">
        <v>46</v>
      </c>
      <c r="K14" s="118">
        <v>287</v>
      </c>
      <c r="L14" s="118">
        <v>13</v>
      </c>
      <c r="M14" s="118">
        <v>408</v>
      </c>
      <c r="N14" s="118">
        <v>2908</v>
      </c>
    </row>
    <row r="15" spans="1:14" s="114" customFormat="1" ht="24" customHeight="1">
      <c r="A15" s="117"/>
      <c r="B15" s="117">
        <f>SUM(B2:B14)</f>
        <v>8188</v>
      </c>
      <c r="C15" s="117">
        <f t="shared" ref="C15:M15" si="0">SUM(C2:C14)</f>
        <v>1683</v>
      </c>
      <c r="D15" s="117">
        <f t="shared" si="0"/>
        <v>2734</v>
      </c>
      <c r="E15" s="117">
        <f t="shared" si="0"/>
        <v>4548</v>
      </c>
      <c r="F15" s="117">
        <f t="shared" si="0"/>
        <v>12306</v>
      </c>
      <c r="G15" s="117">
        <f t="shared" si="0"/>
        <v>34637</v>
      </c>
      <c r="H15" s="117">
        <f t="shared" si="0"/>
        <v>4000</v>
      </c>
      <c r="I15" s="117">
        <f t="shared" si="0"/>
        <v>7993</v>
      </c>
      <c r="J15" s="117">
        <f t="shared" si="0"/>
        <v>5878</v>
      </c>
      <c r="K15" s="117">
        <f t="shared" si="0"/>
        <v>7667</v>
      </c>
      <c r="L15" s="117">
        <f t="shared" si="0"/>
        <v>6290</v>
      </c>
      <c r="M15" s="117">
        <f t="shared" si="0"/>
        <v>15648</v>
      </c>
      <c r="N15" s="117"/>
    </row>
    <row r="17" spans="1:14">
      <c r="A17" s="10" t="s">
        <v>101</v>
      </c>
      <c r="B17" s="119">
        <f>+B12-B19</f>
        <v>317</v>
      </c>
      <c r="C17" s="119">
        <f t="shared" ref="C17:N17" si="1">+C12-C19</f>
        <v>10</v>
      </c>
      <c r="D17" s="119">
        <f t="shared" si="1"/>
        <v>0</v>
      </c>
      <c r="E17" s="119">
        <f t="shared" si="1"/>
        <v>10</v>
      </c>
      <c r="F17" s="119">
        <f t="shared" si="1"/>
        <v>269</v>
      </c>
      <c r="G17" s="119">
        <f t="shared" si="1"/>
        <v>1761</v>
      </c>
      <c r="H17" s="119">
        <f t="shared" si="1"/>
        <v>0</v>
      </c>
      <c r="I17" s="119">
        <f t="shared" si="1"/>
        <v>239</v>
      </c>
      <c r="J17" s="119">
        <f t="shared" si="1"/>
        <v>52</v>
      </c>
      <c r="K17" s="119">
        <f t="shared" si="1"/>
        <v>112</v>
      </c>
      <c r="L17" s="119">
        <f t="shared" si="1"/>
        <v>14</v>
      </c>
      <c r="M17" s="119">
        <f t="shared" si="1"/>
        <v>441</v>
      </c>
      <c r="N17" s="119">
        <f t="shared" si="1"/>
        <v>3226</v>
      </c>
    </row>
    <row r="18" spans="1:14">
      <c r="A18" s="10" t="s">
        <v>103</v>
      </c>
      <c r="B18">
        <f>+B12*0.261</f>
        <v>111.96900000000001</v>
      </c>
      <c r="C18">
        <f t="shared" ref="C18:N18" si="2">+C12*0.261</f>
        <v>3.6539999999999999</v>
      </c>
      <c r="D18">
        <f t="shared" si="2"/>
        <v>0</v>
      </c>
      <c r="E18">
        <f t="shared" si="2"/>
        <v>3.3930000000000002</v>
      </c>
      <c r="F18">
        <f t="shared" si="2"/>
        <v>95.004000000000005</v>
      </c>
      <c r="G18">
        <f t="shared" si="2"/>
        <v>621.96300000000008</v>
      </c>
      <c r="H18">
        <f t="shared" si="2"/>
        <v>0</v>
      </c>
      <c r="I18">
        <f t="shared" si="2"/>
        <v>84.564000000000007</v>
      </c>
      <c r="J18">
        <f t="shared" si="2"/>
        <v>18.531000000000002</v>
      </c>
      <c r="K18">
        <f t="shared" si="2"/>
        <v>39.672000000000004</v>
      </c>
      <c r="L18">
        <f t="shared" si="2"/>
        <v>4.9590000000000005</v>
      </c>
      <c r="M18">
        <f t="shared" si="2"/>
        <v>155.81700000000001</v>
      </c>
      <c r="N18">
        <f t="shared" si="2"/>
        <v>1139.5260000000001</v>
      </c>
    </row>
    <row r="19" spans="1:14">
      <c r="B19">
        <v>112</v>
      </c>
      <c r="C19">
        <v>4</v>
      </c>
      <c r="D19">
        <v>0</v>
      </c>
      <c r="E19">
        <v>3</v>
      </c>
      <c r="F19">
        <v>95</v>
      </c>
      <c r="G19">
        <v>622</v>
      </c>
      <c r="I19">
        <v>85</v>
      </c>
      <c r="J19">
        <v>19</v>
      </c>
      <c r="K19">
        <v>40</v>
      </c>
      <c r="L19">
        <v>5</v>
      </c>
      <c r="M19">
        <v>156</v>
      </c>
      <c r="N19">
        <v>1140</v>
      </c>
    </row>
    <row r="21" spans="1:14">
      <c r="B21" s="119">
        <f>+B4+B5</f>
        <v>67</v>
      </c>
      <c r="C21" s="119">
        <f>+C4+C5+C6</f>
        <v>6</v>
      </c>
      <c r="D21" s="119">
        <f t="shared" ref="D21:M21" si="3">+D4+D5</f>
        <v>8</v>
      </c>
      <c r="E21" s="119">
        <f t="shared" si="3"/>
        <v>31</v>
      </c>
      <c r="F21" s="119">
        <f t="shared" si="3"/>
        <v>116</v>
      </c>
      <c r="G21" s="119">
        <f t="shared" si="3"/>
        <v>13</v>
      </c>
      <c r="H21" s="119">
        <f t="shared" si="3"/>
        <v>0</v>
      </c>
      <c r="I21" s="119">
        <f t="shared" si="3"/>
        <v>29</v>
      </c>
      <c r="J21" s="119">
        <f t="shared" si="3"/>
        <v>6</v>
      </c>
      <c r="K21" s="119">
        <f t="shared" si="3"/>
        <v>34</v>
      </c>
      <c r="L21" s="119">
        <f t="shared" si="3"/>
        <v>2</v>
      </c>
      <c r="M21" s="119">
        <f t="shared" si="3"/>
        <v>50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Foglio1Giò)</vt:lpstr>
      <vt:lpstr>Foglio1</vt:lpstr>
      <vt:lpstr>allegati</vt:lpstr>
      <vt:lpstr>Foglio3</vt:lpstr>
      <vt:lpstr>allegati!Area_stampa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giovanna.cecchi</cp:lastModifiedBy>
  <cp:lastPrinted>2019-06-14T11:33:35Z</cp:lastPrinted>
  <dcterms:created xsi:type="dcterms:W3CDTF">2014-05-30T21:10:47Z</dcterms:created>
  <dcterms:modified xsi:type="dcterms:W3CDTF">2019-06-17T07:57:42Z</dcterms:modified>
</cp:coreProperties>
</file>